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מתנס גבע\Downloads\"/>
    </mc:Choice>
  </mc:AlternateContent>
  <xr:revisionPtr revIDLastSave="0" documentId="8_{03D48AE2-19B7-4321-BE11-DDBEA787FAFD}" xr6:coauthVersionLast="47" xr6:coauthVersionMax="47" xr10:uidLastSave="{00000000-0000-0000-0000-000000000000}"/>
  <bookViews>
    <workbookView xWindow="0" yWindow="500" windowWidth="19420" windowHeight="10300" xr2:uid="{00000000-000D-0000-FFFF-FFFF00000000}"/>
  </bookViews>
  <sheets>
    <sheet name="אגף" sheetId="1" r:id="rId1"/>
    <sheet name="שלוחה" sheetId="2" r:id="rId2"/>
    <sheet name="ריכוז" sheetId="3" r:id="rId3"/>
    <sheet name="אגף מפורט" sheetId="4" r:id="rId4"/>
    <sheet name="שלוחה מפורט" sheetId="5" r:id="rId5"/>
    <sheet name="אגף מפורט לפי קוד מיון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1" i="6" l="1"/>
  <c r="U101" i="6"/>
  <c r="V101" i="6" s="1"/>
  <c r="T101" i="6"/>
  <c r="R101" i="6"/>
  <c r="S101" i="6" s="1"/>
  <c r="Q101" i="6"/>
  <c r="P101" i="6"/>
  <c r="O101" i="6"/>
  <c r="N101" i="6"/>
  <c r="J101" i="6"/>
  <c r="H101" i="6"/>
  <c r="G101" i="6"/>
  <c r="E101" i="6"/>
  <c r="F101" i="6" s="1"/>
  <c r="D101" i="6"/>
  <c r="AC100" i="6"/>
  <c r="Z100" i="6"/>
  <c r="AA100" i="6" s="1"/>
  <c r="Y100" i="6"/>
  <c r="V100" i="6"/>
  <c r="S100" i="6"/>
  <c r="P100" i="6"/>
  <c r="L100" i="6"/>
  <c r="M100" i="6" s="1"/>
  <c r="K100" i="6"/>
  <c r="AB100" i="6" s="1"/>
  <c r="J100" i="6"/>
  <c r="F100" i="6"/>
  <c r="AA99" i="6"/>
  <c r="Z99" i="6"/>
  <c r="Y99" i="6"/>
  <c r="V99" i="6"/>
  <c r="S99" i="6"/>
  <c r="P99" i="6"/>
  <c r="L99" i="6"/>
  <c r="AC99" i="6" s="1"/>
  <c r="AD99" i="6" s="1"/>
  <c r="K99" i="6"/>
  <c r="AB99" i="6" s="1"/>
  <c r="J99" i="6"/>
  <c r="F99" i="6"/>
  <c r="AA98" i="6"/>
  <c r="Z98" i="6"/>
  <c r="Y98" i="6"/>
  <c r="V98" i="6"/>
  <c r="S98" i="6"/>
  <c r="P98" i="6"/>
  <c r="L98" i="6"/>
  <c r="AC98" i="6" s="1"/>
  <c r="K98" i="6"/>
  <c r="AB98" i="6" s="1"/>
  <c r="J98" i="6"/>
  <c r="F98" i="6"/>
  <c r="Z97" i="6"/>
  <c r="Y97" i="6"/>
  <c r="V97" i="6"/>
  <c r="S97" i="6"/>
  <c r="P97" i="6"/>
  <c r="L97" i="6"/>
  <c r="M97" i="6" s="1"/>
  <c r="K97" i="6"/>
  <c r="AB97" i="6" s="1"/>
  <c r="J97" i="6"/>
  <c r="F97" i="6"/>
  <c r="AA96" i="6"/>
  <c r="Z96" i="6"/>
  <c r="Y96" i="6"/>
  <c r="AB96" i="6" s="1"/>
  <c r="V96" i="6"/>
  <c r="S96" i="6"/>
  <c r="P96" i="6"/>
  <c r="L96" i="6"/>
  <c r="M96" i="6" s="1"/>
  <c r="K96" i="6"/>
  <c r="J96" i="6"/>
  <c r="F96" i="6"/>
  <c r="AC95" i="6"/>
  <c r="AB95" i="6"/>
  <c r="AA95" i="6"/>
  <c r="Z95" i="6"/>
  <c r="Y95" i="6"/>
  <c r="V95" i="6"/>
  <c r="S95" i="6"/>
  <c r="P95" i="6"/>
  <c r="M95" i="6"/>
  <c r="L95" i="6"/>
  <c r="K95" i="6"/>
  <c r="J95" i="6"/>
  <c r="F95" i="6"/>
  <c r="AC94" i="6"/>
  <c r="AD94" i="6" s="1"/>
  <c r="AB94" i="6"/>
  <c r="Z94" i="6"/>
  <c r="AA94" i="6" s="1"/>
  <c r="Y94" i="6"/>
  <c r="V94" i="6"/>
  <c r="S94" i="6"/>
  <c r="P94" i="6"/>
  <c r="L94" i="6"/>
  <c r="M94" i="6" s="1"/>
  <c r="K94" i="6"/>
  <c r="J94" i="6"/>
  <c r="F94" i="6"/>
  <c r="AD93" i="6"/>
  <c r="Z93" i="6"/>
  <c r="AA93" i="6" s="1"/>
  <c r="Y93" i="6"/>
  <c r="V93" i="6"/>
  <c r="S93" i="6"/>
  <c r="P93" i="6"/>
  <c r="M93" i="6"/>
  <c r="L93" i="6"/>
  <c r="AC93" i="6" s="1"/>
  <c r="K93" i="6"/>
  <c r="AB93" i="6" s="1"/>
  <c r="J93" i="6"/>
  <c r="F93" i="6"/>
  <c r="AB92" i="6"/>
  <c r="AA92" i="6"/>
  <c r="Z92" i="6"/>
  <c r="Y92" i="6"/>
  <c r="V92" i="6"/>
  <c r="S92" i="6"/>
  <c r="P92" i="6"/>
  <c r="M92" i="6"/>
  <c r="L92" i="6"/>
  <c r="AC92" i="6" s="1"/>
  <c r="AD92" i="6" s="1"/>
  <c r="K92" i="6"/>
  <c r="J92" i="6"/>
  <c r="F92" i="6"/>
  <c r="Z91" i="6"/>
  <c r="Y91" i="6"/>
  <c r="V91" i="6"/>
  <c r="S91" i="6"/>
  <c r="P91" i="6"/>
  <c r="L91" i="6"/>
  <c r="M91" i="6" s="1"/>
  <c r="K91" i="6"/>
  <c r="J91" i="6"/>
  <c r="F91" i="6"/>
  <c r="AA90" i="6"/>
  <c r="Z90" i="6"/>
  <c r="Y90" i="6"/>
  <c r="AB90" i="6" s="1"/>
  <c r="V90" i="6"/>
  <c r="S90" i="6"/>
  <c r="P90" i="6"/>
  <c r="L90" i="6"/>
  <c r="M90" i="6" s="1"/>
  <c r="K90" i="6"/>
  <c r="J90" i="6"/>
  <c r="F90" i="6"/>
  <c r="AC89" i="6"/>
  <c r="AD89" i="6" s="1"/>
  <c r="AB89" i="6"/>
  <c r="AA89" i="6"/>
  <c r="Z89" i="6"/>
  <c r="Y89" i="6"/>
  <c r="V89" i="6"/>
  <c r="S89" i="6"/>
  <c r="P89" i="6"/>
  <c r="M89" i="6"/>
  <c r="L89" i="6"/>
  <c r="K89" i="6"/>
  <c r="J89" i="6"/>
  <c r="F89" i="6"/>
  <c r="AD88" i="6"/>
  <c r="AC88" i="6"/>
  <c r="AB88" i="6"/>
  <c r="Z88" i="6"/>
  <c r="AA88" i="6" s="1"/>
  <c r="Y88" i="6"/>
  <c r="V88" i="6"/>
  <c r="S88" i="6"/>
  <c r="P88" i="6"/>
  <c r="L88" i="6"/>
  <c r="M88" i="6" s="1"/>
  <c r="K88" i="6"/>
  <c r="J88" i="6"/>
  <c r="F88" i="6"/>
  <c r="Z87" i="6"/>
  <c r="AA87" i="6" s="1"/>
  <c r="Y87" i="6"/>
  <c r="V87" i="6"/>
  <c r="S87" i="6"/>
  <c r="P87" i="6"/>
  <c r="M87" i="6"/>
  <c r="L87" i="6"/>
  <c r="AC87" i="6" s="1"/>
  <c r="AD87" i="6" s="1"/>
  <c r="K87" i="6"/>
  <c r="AB87" i="6" s="1"/>
  <c r="J87" i="6"/>
  <c r="F87" i="6"/>
  <c r="AB86" i="6"/>
  <c r="AA86" i="6"/>
  <c r="Z86" i="6"/>
  <c r="Y86" i="6"/>
  <c r="V86" i="6"/>
  <c r="S86" i="6"/>
  <c r="P86" i="6"/>
  <c r="M86" i="6"/>
  <c r="L86" i="6"/>
  <c r="AC86" i="6" s="1"/>
  <c r="AD86" i="6" s="1"/>
  <c r="K86" i="6"/>
  <c r="J86" i="6"/>
  <c r="F86" i="6"/>
  <c r="Z85" i="6"/>
  <c r="AA85" i="6" s="1"/>
  <c r="Y85" i="6"/>
  <c r="V85" i="6"/>
  <c r="S85" i="6"/>
  <c r="P85" i="6"/>
  <c r="L85" i="6"/>
  <c r="M85" i="6" s="1"/>
  <c r="K85" i="6"/>
  <c r="AB85" i="6" s="1"/>
  <c r="J85" i="6"/>
  <c r="F85" i="6"/>
  <c r="AA84" i="6"/>
  <c r="Z84" i="6"/>
  <c r="Y84" i="6"/>
  <c r="AB84" i="6" s="1"/>
  <c r="V84" i="6"/>
  <c r="S84" i="6"/>
  <c r="P84" i="6"/>
  <c r="L84" i="6"/>
  <c r="K84" i="6"/>
  <c r="J84" i="6"/>
  <c r="F84" i="6"/>
  <c r="AC83" i="6"/>
  <c r="AD83" i="6" s="1"/>
  <c r="AB83" i="6"/>
  <c r="AA83" i="6"/>
  <c r="Z83" i="6"/>
  <c r="Y83" i="6"/>
  <c r="V83" i="6"/>
  <c r="S83" i="6"/>
  <c r="P83" i="6"/>
  <c r="M83" i="6"/>
  <c r="L83" i="6"/>
  <c r="K83" i="6"/>
  <c r="J83" i="6"/>
  <c r="F83" i="6"/>
  <c r="AC82" i="6"/>
  <c r="Z82" i="6"/>
  <c r="AA82" i="6" s="1"/>
  <c r="Y82" i="6"/>
  <c r="V82" i="6"/>
  <c r="S82" i="6"/>
  <c r="P82" i="6"/>
  <c r="L82" i="6"/>
  <c r="K82" i="6"/>
  <c r="AB82" i="6" s="1"/>
  <c r="J82" i="6"/>
  <c r="F82" i="6"/>
  <c r="Z81" i="6"/>
  <c r="AA81" i="6" s="1"/>
  <c r="Y81" i="6"/>
  <c r="V81" i="6"/>
  <c r="S81" i="6"/>
  <c r="P81" i="6"/>
  <c r="M81" i="6"/>
  <c r="L81" i="6"/>
  <c r="K81" i="6"/>
  <c r="AB81" i="6" s="1"/>
  <c r="J81" i="6"/>
  <c r="F81" i="6"/>
  <c r="AB80" i="6"/>
  <c r="AA80" i="6"/>
  <c r="Z80" i="6"/>
  <c r="Y80" i="6"/>
  <c r="V80" i="6"/>
  <c r="S80" i="6"/>
  <c r="P80" i="6"/>
  <c r="M80" i="6"/>
  <c r="L80" i="6"/>
  <c r="AC80" i="6" s="1"/>
  <c r="K80" i="6"/>
  <c r="J80" i="6"/>
  <c r="F80" i="6"/>
  <c r="Z79" i="6"/>
  <c r="Y79" i="6"/>
  <c r="V79" i="6"/>
  <c r="S79" i="6"/>
  <c r="P79" i="6"/>
  <c r="L79" i="6"/>
  <c r="M79" i="6" s="1"/>
  <c r="K79" i="6"/>
  <c r="J79" i="6"/>
  <c r="F79" i="6"/>
  <c r="Z78" i="6"/>
  <c r="AA78" i="6" s="1"/>
  <c r="Y78" i="6"/>
  <c r="AB78" i="6" s="1"/>
  <c r="V78" i="6"/>
  <c r="S78" i="6"/>
  <c r="P78" i="6"/>
  <c r="L78" i="6"/>
  <c r="K78" i="6"/>
  <c r="J78" i="6"/>
  <c r="F78" i="6"/>
  <c r="AB77" i="6"/>
  <c r="Z77" i="6"/>
  <c r="AA77" i="6" s="1"/>
  <c r="Y77" i="6"/>
  <c r="V77" i="6"/>
  <c r="S77" i="6"/>
  <c r="P77" i="6"/>
  <c r="M77" i="6"/>
  <c r="L77" i="6"/>
  <c r="K77" i="6"/>
  <c r="J77" i="6"/>
  <c r="F77" i="6"/>
  <c r="AC76" i="6"/>
  <c r="AD76" i="6" s="1"/>
  <c r="AB76" i="6"/>
  <c r="Z76" i="6"/>
  <c r="AA76" i="6" s="1"/>
  <c r="Y76" i="6"/>
  <c r="V76" i="6"/>
  <c r="S76" i="6"/>
  <c r="P76" i="6"/>
  <c r="L76" i="6"/>
  <c r="M76" i="6" s="1"/>
  <c r="K76" i="6"/>
  <c r="J76" i="6"/>
  <c r="F76" i="6"/>
  <c r="Z75" i="6"/>
  <c r="AA75" i="6" s="1"/>
  <c r="Y75" i="6"/>
  <c r="V75" i="6"/>
  <c r="S75" i="6"/>
  <c r="P75" i="6"/>
  <c r="L75" i="6"/>
  <c r="K75" i="6"/>
  <c r="AB75" i="6" s="1"/>
  <c r="J75" i="6"/>
  <c r="F75" i="6"/>
  <c r="AB74" i="6"/>
  <c r="AA74" i="6"/>
  <c r="Z74" i="6"/>
  <c r="Y74" i="6"/>
  <c r="V74" i="6"/>
  <c r="S74" i="6"/>
  <c r="P74" i="6"/>
  <c r="L74" i="6"/>
  <c r="AC74" i="6" s="1"/>
  <c r="K74" i="6"/>
  <c r="J74" i="6"/>
  <c r="F74" i="6"/>
  <c r="Z73" i="6"/>
  <c r="Y73" i="6"/>
  <c r="V73" i="6"/>
  <c r="S73" i="6"/>
  <c r="P73" i="6"/>
  <c r="L73" i="6"/>
  <c r="M73" i="6" s="1"/>
  <c r="K73" i="6"/>
  <c r="J73" i="6"/>
  <c r="F73" i="6"/>
  <c r="AB72" i="6"/>
  <c r="Z72" i="6"/>
  <c r="AA72" i="6" s="1"/>
  <c r="Y72" i="6"/>
  <c r="V72" i="6"/>
  <c r="S72" i="6"/>
  <c r="P72" i="6"/>
  <c r="L72" i="6"/>
  <c r="AC72" i="6" s="1"/>
  <c r="AD72" i="6" s="1"/>
  <c r="K72" i="6"/>
  <c r="J72" i="6"/>
  <c r="F72" i="6"/>
  <c r="AB71" i="6"/>
  <c r="Z71" i="6"/>
  <c r="AC71" i="6" s="1"/>
  <c r="AD71" i="6" s="1"/>
  <c r="Y71" i="6"/>
  <c r="V71" i="6"/>
  <c r="S71" i="6"/>
  <c r="P71" i="6"/>
  <c r="M71" i="6"/>
  <c r="L71" i="6"/>
  <c r="K71" i="6"/>
  <c r="J71" i="6"/>
  <c r="F71" i="6"/>
  <c r="AC70" i="6"/>
  <c r="Z70" i="6"/>
  <c r="Y70" i="6"/>
  <c r="AB70" i="6" s="1"/>
  <c r="AD70" i="6" s="1"/>
  <c r="V70" i="6"/>
  <c r="S70" i="6"/>
  <c r="P70" i="6"/>
  <c r="L70" i="6"/>
  <c r="K70" i="6"/>
  <c r="J70" i="6"/>
  <c r="F70" i="6"/>
  <c r="Z69" i="6"/>
  <c r="AA69" i="6" s="1"/>
  <c r="Y69" i="6"/>
  <c r="V69" i="6"/>
  <c r="S69" i="6"/>
  <c r="P69" i="6"/>
  <c r="L69" i="6"/>
  <c r="K69" i="6"/>
  <c r="AB69" i="6" s="1"/>
  <c r="J69" i="6"/>
  <c r="F69" i="6"/>
  <c r="AB68" i="6"/>
  <c r="AA68" i="6"/>
  <c r="Z68" i="6"/>
  <c r="Y68" i="6"/>
  <c r="V68" i="6"/>
  <c r="S68" i="6"/>
  <c r="P68" i="6"/>
  <c r="L68" i="6"/>
  <c r="M68" i="6" s="1"/>
  <c r="K68" i="6"/>
  <c r="J68" i="6"/>
  <c r="F68" i="6"/>
  <c r="Z67" i="6"/>
  <c r="Y67" i="6"/>
  <c r="V67" i="6"/>
  <c r="S67" i="6"/>
  <c r="P67" i="6"/>
  <c r="L67" i="6"/>
  <c r="K67" i="6"/>
  <c r="J67" i="6"/>
  <c r="F67" i="6"/>
  <c r="Z66" i="6"/>
  <c r="Y66" i="6"/>
  <c r="AB66" i="6" s="1"/>
  <c r="V66" i="6"/>
  <c r="S66" i="6"/>
  <c r="P66" i="6"/>
  <c r="M66" i="6"/>
  <c r="L66" i="6"/>
  <c r="K66" i="6"/>
  <c r="J66" i="6"/>
  <c r="F66" i="6"/>
  <c r="AB65" i="6"/>
  <c r="Z65" i="6"/>
  <c r="AA65" i="6" s="1"/>
  <c r="Y65" i="6"/>
  <c r="V65" i="6"/>
  <c r="S65" i="6"/>
  <c r="P65" i="6"/>
  <c r="M65" i="6"/>
  <c r="L65" i="6"/>
  <c r="K65" i="6"/>
  <c r="J65" i="6"/>
  <c r="F65" i="6"/>
  <c r="AC64" i="6"/>
  <c r="AD64" i="6" s="1"/>
  <c r="AB64" i="6"/>
  <c r="Z64" i="6"/>
  <c r="AA64" i="6" s="1"/>
  <c r="Y64" i="6"/>
  <c r="V64" i="6"/>
  <c r="S64" i="6"/>
  <c r="P64" i="6"/>
  <c r="L64" i="6"/>
  <c r="M64" i="6" s="1"/>
  <c r="K64" i="6"/>
  <c r="J64" i="6"/>
  <c r="F64" i="6"/>
  <c r="Z63" i="6"/>
  <c r="AA63" i="6" s="1"/>
  <c r="Y63" i="6"/>
  <c r="V63" i="6"/>
  <c r="S63" i="6"/>
  <c r="P63" i="6"/>
  <c r="L63" i="6"/>
  <c r="M63" i="6" s="1"/>
  <c r="K63" i="6"/>
  <c r="AB63" i="6" s="1"/>
  <c r="J63" i="6"/>
  <c r="F63" i="6"/>
  <c r="AB62" i="6"/>
  <c r="AA62" i="6"/>
  <c r="Z62" i="6"/>
  <c r="Y62" i="6"/>
  <c r="V62" i="6"/>
  <c r="S62" i="6"/>
  <c r="P62" i="6"/>
  <c r="M62" i="6"/>
  <c r="L62" i="6"/>
  <c r="AC62" i="6" s="1"/>
  <c r="AD62" i="6" s="1"/>
  <c r="K62" i="6"/>
  <c r="J62" i="6"/>
  <c r="F62" i="6"/>
  <c r="Z61" i="6"/>
  <c r="Y61" i="6"/>
  <c r="V61" i="6"/>
  <c r="S61" i="6"/>
  <c r="P61" i="6"/>
  <c r="L61" i="6"/>
  <c r="K61" i="6"/>
  <c r="J61" i="6"/>
  <c r="F61" i="6"/>
  <c r="Z60" i="6"/>
  <c r="AA60" i="6" s="1"/>
  <c r="Y60" i="6"/>
  <c r="AB60" i="6" s="1"/>
  <c r="V60" i="6"/>
  <c r="S60" i="6"/>
  <c r="P60" i="6"/>
  <c r="L60" i="6"/>
  <c r="K60" i="6"/>
  <c r="J60" i="6"/>
  <c r="F60" i="6"/>
  <c r="AB59" i="6"/>
  <c r="Z59" i="6"/>
  <c r="AA59" i="6" s="1"/>
  <c r="Y59" i="6"/>
  <c r="V59" i="6"/>
  <c r="S59" i="6"/>
  <c r="P59" i="6"/>
  <c r="M59" i="6"/>
  <c r="L59" i="6"/>
  <c r="K59" i="6"/>
  <c r="J59" i="6"/>
  <c r="F59" i="6"/>
  <c r="AC58" i="6"/>
  <c r="AD58" i="6" s="1"/>
  <c r="AB58" i="6"/>
  <c r="Z58" i="6"/>
  <c r="Y58" i="6"/>
  <c r="V58" i="6"/>
  <c r="S58" i="6"/>
  <c r="P58" i="6"/>
  <c r="L58" i="6"/>
  <c r="K58" i="6"/>
  <c r="J58" i="6"/>
  <c r="F58" i="6"/>
  <c r="Z57" i="6"/>
  <c r="AA57" i="6" s="1"/>
  <c r="Y57" i="6"/>
  <c r="V57" i="6"/>
  <c r="S57" i="6"/>
  <c r="P57" i="6"/>
  <c r="M57" i="6"/>
  <c r="L57" i="6"/>
  <c r="K57" i="6"/>
  <c r="AB57" i="6" s="1"/>
  <c r="J57" i="6"/>
  <c r="F57" i="6"/>
  <c r="AC56" i="6"/>
  <c r="AB56" i="6"/>
  <c r="AA56" i="6"/>
  <c r="Z56" i="6"/>
  <c r="Y56" i="6"/>
  <c r="V56" i="6"/>
  <c r="S56" i="6"/>
  <c r="P56" i="6"/>
  <c r="L56" i="6"/>
  <c r="M56" i="6" s="1"/>
  <c r="K56" i="6"/>
  <c r="J56" i="6"/>
  <c r="F56" i="6"/>
  <c r="Z55" i="6"/>
  <c r="AA55" i="6" s="1"/>
  <c r="Y55" i="6"/>
  <c r="V55" i="6"/>
  <c r="S55" i="6"/>
  <c r="P55" i="6"/>
  <c r="L55" i="6"/>
  <c r="M55" i="6" s="1"/>
  <c r="K55" i="6"/>
  <c r="J55" i="6"/>
  <c r="F55" i="6"/>
  <c r="Z54" i="6"/>
  <c r="AA54" i="6" s="1"/>
  <c r="Y54" i="6"/>
  <c r="AB54" i="6" s="1"/>
  <c r="V54" i="6"/>
  <c r="S54" i="6"/>
  <c r="P54" i="6"/>
  <c r="L54" i="6"/>
  <c r="M54" i="6" s="1"/>
  <c r="K54" i="6"/>
  <c r="J54" i="6"/>
  <c r="F54" i="6"/>
  <c r="AC53" i="6"/>
  <c r="AD53" i="6" s="1"/>
  <c r="AB53" i="6"/>
  <c r="AA53" i="6"/>
  <c r="Z53" i="6"/>
  <c r="Y53" i="6"/>
  <c r="V53" i="6"/>
  <c r="S53" i="6"/>
  <c r="P53" i="6"/>
  <c r="M53" i="6"/>
  <c r="L53" i="6"/>
  <c r="K53" i="6"/>
  <c r="J53" i="6"/>
  <c r="F53" i="6"/>
  <c r="AC52" i="6"/>
  <c r="AD52" i="6" s="1"/>
  <c r="AB52" i="6"/>
  <c r="Z52" i="6"/>
  <c r="AA52" i="6" s="1"/>
  <c r="Y52" i="6"/>
  <c r="V52" i="6"/>
  <c r="S52" i="6"/>
  <c r="P52" i="6"/>
  <c r="L52" i="6"/>
  <c r="M52" i="6" s="1"/>
  <c r="K52" i="6"/>
  <c r="J52" i="6"/>
  <c r="F52" i="6"/>
  <c r="AA51" i="6"/>
  <c r="Z51" i="6"/>
  <c r="Y51" i="6"/>
  <c r="V51" i="6"/>
  <c r="S51" i="6"/>
  <c r="P51" i="6"/>
  <c r="L51" i="6"/>
  <c r="K51" i="6"/>
  <c r="AB51" i="6" s="1"/>
  <c r="J51" i="6"/>
  <c r="F51" i="6"/>
  <c r="AC50" i="6"/>
  <c r="AB50" i="6"/>
  <c r="AA50" i="6"/>
  <c r="Z50" i="6"/>
  <c r="Y50" i="6"/>
  <c r="V50" i="6"/>
  <c r="S50" i="6"/>
  <c r="P50" i="6"/>
  <c r="M50" i="6"/>
  <c r="L50" i="6"/>
  <c r="K50" i="6"/>
  <c r="J50" i="6"/>
  <c r="F50" i="6"/>
  <c r="Z49" i="6"/>
  <c r="Y49" i="6"/>
  <c r="V49" i="6"/>
  <c r="S49" i="6"/>
  <c r="P49" i="6"/>
  <c r="L49" i="6"/>
  <c r="K49" i="6"/>
  <c r="J49" i="6"/>
  <c r="F49" i="6"/>
  <c r="AB48" i="6"/>
  <c r="Z48" i="6"/>
  <c r="AA48" i="6" s="1"/>
  <c r="Y48" i="6"/>
  <c r="V48" i="6"/>
  <c r="S48" i="6"/>
  <c r="P48" i="6"/>
  <c r="M48" i="6"/>
  <c r="L48" i="6"/>
  <c r="K48" i="6"/>
  <c r="J48" i="6"/>
  <c r="F48" i="6"/>
  <c r="AC47" i="6"/>
  <c r="AD47" i="6" s="1"/>
  <c r="AB47" i="6"/>
  <c r="Z47" i="6"/>
  <c r="AA47" i="6" s="1"/>
  <c r="Y47" i="6"/>
  <c r="V47" i="6"/>
  <c r="S47" i="6"/>
  <c r="P47" i="6"/>
  <c r="M47" i="6"/>
  <c r="L47" i="6"/>
  <c r="K47" i="6"/>
  <c r="J47" i="6"/>
  <c r="F47" i="6"/>
  <c r="AD46" i="6"/>
  <c r="AC46" i="6"/>
  <c r="AB46" i="6"/>
  <c r="Z46" i="6"/>
  <c r="Y46" i="6"/>
  <c r="V46" i="6"/>
  <c r="S46" i="6"/>
  <c r="P46" i="6"/>
  <c r="L46" i="6"/>
  <c r="M46" i="6" s="1"/>
  <c r="K46" i="6"/>
  <c r="J46" i="6"/>
  <c r="F46" i="6"/>
  <c r="Z45" i="6"/>
  <c r="AA45" i="6" s="1"/>
  <c r="Y45" i="6"/>
  <c r="V45" i="6"/>
  <c r="S45" i="6"/>
  <c r="P45" i="6"/>
  <c r="L45" i="6"/>
  <c r="K45" i="6"/>
  <c r="AB45" i="6" s="1"/>
  <c r="J45" i="6"/>
  <c r="F45" i="6"/>
  <c r="AC44" i="6"/>
  <c r="AD44" i="6" s="1"/>
  <c r="AB44" i="6"/>
  <c r="AA44" i="6"/>
  <c r="Z44" i="6"/>
  <c r="Y44" i="6"/>
  <c r="V44" i="6"/>
  <c r="S44" i="6"/>
  <c r="P44" i="6"/>
  <c r="M44" i="6"/>
  <c r="L44" i="6"/>
  <c r="K44" i="6"/>
  <c r="J44" i="6"/>
  <c r="F44" i="6"/>
  <c r="Z43" i="6"/>
  <c r="AA43" i="6" s="1"/>
  <c r="Y43" i="6"/>
  <c r="V43" i="6"/>
  <c r="S43" i="6"/>
  <c r="P43" i="6"/>
  <c r="L43" i="6"/>
  <c r="K43" i="6"/>
  <c r="AB43" i="6" s="1"/>
  <c r="J43" i="6"/>
  <c r="F43" i="6"/>
  <c r="AB42" i="6"/>
  <c r="AA42" i="6"/>
  <c r="Z42" i="6"/>
  <c r="Y42" i="6"/>
  <c r="V42" i="6"/>
  <c r="S42" i="6"/>
  <c r="P42" i="6"/>
  <c r="L42" i="6"/>
  <c r="K42" i="6"/>
  <c r="J42" i="6"/>
  <c r="F42" i="6"/>
  <c r="AC41" i="6"/>
  <c r="AD41" i="6" s="1"/>
  <c r="AB41" i="6"/>
  <c r="AA41" i="6"/>
  <c r="Z41" i="6"/>
  <c r="Y41" i="6"/>
  <c r="V41" i="6"/>
  <c r="S41" i="6"/>
  <c r="P41" i="6"/>
  <c r="M41" i="6"/>
  <c r="L41" i="6"/>
  <c r="K41" i="6"/>
  <c r="J41" i="6"/>
  <c r="F41" i="6"/>
  <c r="AC40" i="6"/>
  <c r="AD40" i="6" s="1"/>
  <c r="Z40" i="6"/>
  <c r="Y40" i="6"/>
  <c r="V40" i="6"/>
  <c r="S40" i="6"/>
  <c r="P40" i="6"/>
  <c r="L40" i="6"/>
  <c r="K40" i="6"/>
  <c r="AB40" i="6" s="1"/>
  <c r="J40" i="6"/>
  <c r="F40" i="6"/>
  <c r="AA39" i="6"/>
  <c r="Z39" i="6"/>
  <c r="Y39" i="6"/>
  <c r="V39" i="6"/>
  <c r="S39" i="6"/>
  <c r="P39" i="6"/>
  <c r="L39" i="6"/>
  <c r="AC39" i="6" s="1"/>
  <c r="K39" i="6"/>
  <c r="AB39" i="6" s="1"/>
  <c r="AD39" i="6" s="1"/>
  <c r="J39" i="6"/>
  <c r="F39" i="6"/>
  <c r="AB38" i="6"/>
  <c r="AA38" i="6"/>
  <c r="Z38" i="6"/>
  <c r="Y38" i="6"/>
  <c r="V38" i="6"/>
  <c r="S38" i="6"/>
  <c r="P38" i="6"/>
  <c r="L38" i="6"/>
  <c r="AC38" i="6" s="1"/>
  <c r="AD38" i="6" s="1"/>
  <c r="K38" i="6"/>
  <c r="J38" i="6"/>
  <c r="F38" i="6"/>
  <c r="Z37" i="6"/>
  <c r="AA37" i="6" s="1"/>
  <c r="Y37" i="6"/>
  <c r="V37" i="6"/>
  <c r="S37" i="6"/>
  <c r="P37" i="6"/>
  <c r="L37" i="6"/>
  <c r="M37" i="6" s="1"/>
  <c r="K37" i="6"/>
  <c r="AB37" i="6" s="1"/>
  <c r="J37" i="6"/>
  <c r="F37" i="6"/>
  <c r="AB36" i="6"/>
  <c r="Z36" i="6"/>
  <c r="AA36" i="6" s="1"/>
  <c r="Y36" i="6"/>
  <c r="V36" i="6"/>
  <c r="S36" i="6"/>
  <c r="P36" i="6"/>
  <c r="M36" i="6"/>
  <c r="L36" i="6"/>
  <c r="K36" i="6"/>
  <c r="J36" i="6"/>
  <c r="F36" i="6"/>
  <c r="AD35" i="6"/>
  <c r="AC35" i="6"/>
  <c r="AB35" i="6"/>
  <c r="AA35" i="6"/>
  <c r="Z35" i="6"/>
  <c r="Y35" i="6"/>
  <c r="V35" i="6"/>
  <c r="S35" i="6"/>
  <c r="P35" i="6"/>
  <c r="M35" i="6"/>
  <c r="L35" i="6"/>
  <c r="K35" i="6"/>
  <c r="J35" i="6"/>
  <c r="F35" i="6"/>
  <c r="Z34" i="6"/>
  <c r="Y34" i="6"/>
  <c r="V34" i="6"/>
  <c r="S34" i="6"/>
  <c r="P34" i="6"/>
  <c r="L34" i="6"/>
  <c r="K34" i="6"/>
  <c r="AB34" i="6" s="1"/>
  <c r="J34" i="6"/>
  <c r="F34" i="6"/>
  <c r="AA33" i="6"/>
  <c r="Z33" i="6"/>
  <c r="Y33" i="6"/>
  <c r="V33" i="6"/>
  <c r="S33" i="6"/>
  <c r="P33" i="6"/>
  <c r="L33" i="6"/>
  <c r="AC33" i="6" s="1"/>
  <c r="K33" i="6"/>
  <c r="AB33" i="6" s="1"/>
  <c r="AD33" i="6" s="1"/>
  <c r="J33" i="6"/>
  <c r="F33" i="6"/>
  <c r="AB32" i="6"/>
  <c r="AA32" i="6"/>
  <c r="Z32" i="6"/>
  <c r="Y32" i="6"/>
  <c r="V32" i="6"/>
  <c r="S32" i="6"/>
  <c r="P32" i="6"/>
  <c r="L32" i="6"/>
  <c r="AC32" i="6" s="1"/>
  <c r="AD32" i="6" s="1"/>
  <c r="K32" i="6"/>
  <c r="J32" i="6"/>
  <c r="F32" i="6"/>
  <c r="Z31" i="6"/>
  <c r="Y31" i="6"/>
  <c r="V31" i="6"/>
  <c r="S31" i="6"/>
  <c r="P31" i="6"/>
  <c r="L31" i="6"/>
  <c r="K31" i="6"/>
  <c r="AB31" i="6" s="1"/>
  <c r="J31" i="6"/>
  <c r="F31" i="6"/>
  <c r="AB30" i="6"/>
  <c r="AA30" i="6"/>
  <c r="Z30" i="6"/>
  <c r="Y30" i="6"/>
  <c r="V30" i="6"/>
  <c r="S30" i="6"/>
  <c r="P30" i="6"/>
  <c r="M30" i="6"/>
  <c r="L30" i="6"/>
  <c r="AC30" i="6" s="1"/>
  <c r="K30" i="6"/>
  <c r="J30" i="6"/>
  <c r="F30" i="6"/>
  <c r="AC29" i="6"/>
  <c r="AD29" i="6" s="1"/>
  <c r="AB29" i="6"/>
  <c r="Z29" i="6"/>
  <c r="AA29" i="6" s="1"/>
  <c r="Y29" i="6"/>
  <c r="V29" i="6"/>
  <c r="S29" i="6"/>
  <c r="P29" i="6"/>
  <c r="M29" i="6"/>
  <c r="L29" i="6"/>
  <c r="K29" i="6"/>
  <c r="J29" i="6"/>
  <c r="F29" i="6"/>
  <c r="Z28" i="6"/>
  <c r="Y28" i="6"/>
  <c r="V28" i="6"/>
  <c r="S28" i="6"/>
  <c r="P28" i="6"/>
  <c r="L28" i="6"/>
  <c r="AC28" i="6" s="1"/>
  <c r="K28" i="6"/>
  <c r="AB28" i="6" s="1"/>
  <c r="J28" i="6"/>
  <c r="F28" i="6"/>
  <c r="Z27" i="6"/>
  <c r="AA27" i="6" s="1"/>
  <c r="Y27" i="6"/>
  <c r="V27" i="6"/>
  <c r="S27" i="6"/>
  <c r="P27" i="6"/>
  <c r="L27" i="6"/>
  <c r="AC27" i="6" s="1"/>
  <c r="AD27" i="6" s="1"/>
  <c r="K27" i="6"/>
  <c r="AB27" i="6" s="1"/>
  <c r="J27" i="6"/>
  <c r="F27" i="6"/>
  <c r="AB26" i="6"/>
  <c r="AA26" i="6"/>
  <c r="Z26" i="6"/>
  <c r="Y26" i="6"/>
  <c r="V26" i="6"/>
  <c r="S26" i="6"/>
  <c r="P26" i="6"/>
  <c r="L26" i="6"/>
  <c r="AC26" i="6" s="1"/>
  <c r="AD26" i="6" s="1"/>
  <c r="K26" i="6"/>
  <c r="J26" i="6"/>
  <c r="F26" i="6"/>
  <c r="Z25" i="6"/>
  <c r="Y25" i="6"/>
  <c r="V25" i="6"/>
  <c r="S25" i="6"/>
  <c r="P25" i="6"/>
  <c r="L25" i="6"/>
  <c r="K25" i="6"/>
  <c r="AB25" i="6" s="1"/>
  <c r="J25" i="6"/>
  <c r="F25" i="6"/>
  <c r="AB24" i="6"/>
  <c r="Z24" i="6"/>
  <c r="Y24" i="6"/>
  <c r="AA24" i="6" s="1"/>
  <c r="V24" i="6"/>
  <c r="S24" i="6"/>
  <c r="P24" i="6"/>
  <c r="L24" i="6"/>
  <c r="AC24" i="6" s="1"/>
  <c r="K24" i="6"/>
  <c r="J24" i="6"/>
  <c r="F24" i="6"/>
  <c r="AB23" i="6"/>
  <c r="Z23" i="6"/>
  <c r="AC23" i="6" s="1"/>
  <c r="AD23" i="6" s="1"/>
  <c r="Y23" i="6"/>
  <c r="V23" i="6"/>
  <c r="S23" i="6"/>
  <c r="P23" i="6"/>
  <c r="M23" i="6"/>
  <c r="L23" i="6"/>
  <c r="K23" i="6"/>
  <c r="J23" i="6"/>
  <c r="F23" i="6"/>
  <c r="Z22" i="6"/>
  <c r="Y22" i="6"/>
  <c r="V22" i="6"/>
  <c r="S22" i="6"/>
  <c r="P22" i="6"/>
  <c r="L22" i="6"/>
  <c r="M22" i="6" s="1"/>
  <c r="K22" i="6"/>
  <c r="AB22" i="6" s="1"/>
  <c r="J22" i="6"/>
  <c r="F22" i="6"/>
  <c r="Z21" i="6"/>
  <c r="AA21" i="6" s="1"/>
  <c r="Y21" i="6"/>
  <c r="V21" i="6"/>
  <c r="S21" i="6"/>
  <c r="P21" i="6"/>
  <c r="L21" i="6"/>
  <c r="AC21" i="6" s="1"/>
  <c r="AD21" i="6" s="1"/>
  <c r="K21" i="6"/>
  <c r="AB21" i="6" s="1"/>
  <c r="J21" i="6"/>
  <c r="F21" i="6"/>
  <c r="AB20" i="6"/>
  <c r="AA20" i="6"/>
  <c r="Z20" i="6"/>
  <c r="Y20" i="6"/>
  <c r="V20" i="6"/>
  <c r="S20" i="6"/>
  <c r="P20" i="6"/>
  <c r="M20" i="6"/>
  <c r="L20" i="6"/>
  <c r="AC20" i="6" s="1"/>
  <c r="AD20" i="6" s="1"/>
  <c r="K20" i="6"/>
  <c r="J20" i="6"/>
  <c r="F20" i="6"/>
  <c r="Z19" i="6"/>
  <c r="Y19" i="6"/>
  <c r="V19" i="6"/>
  <c r="S19" i="6"/>
  <c r="P19" i="6"/>
  <c r="L19" i="6"/>
  <c r="K19" i="6"/>
  <c r="AB19" i="6" s="1"/>
  <c r="J19" i="6"/>
  <c r="F19" i="6"/>
  <c r="Z18" i="6"/>
  <c r="AA18" i="6" s="1"/>
  <c r="Y18" i="6"/>
  <c r="AB18" i="6" s="1"/>
  <c r="V18" i="6"/>
  <c r="S18" i="6"/>
  <c r="P18" i="6"/>
  <c r="L18" i="6"/>
  <c r="AC18" i="6" s="1"/>
  <c r="K18" i="6"/>
  <c r="J18" i="6"/>
  <c r="F18" i="6"/>
  <c r="AB17" i="6"/>
  <c r="Z17" i="6"/>
  <c r="AC17" i="6" s="1"/>
  <c r="AD17" i="6" s="1"/>
  <c r="Y17" i="6"/>
  <c r="V17" i="6"/>
  <c r="S17" i="6"/>
  <c r="P17" i="6"/>
  <c r="M17" i="6"/>
  <c r="L17" i="6"/>
  <c r="K17" i="6"/>
  <c r="J17" i="6"/>
  <c r="F17" i="6"/>
  <c r="Z16" i="6"/>
  <c r="AA16" i="6" s="1"/>
  <c r="Y16" i="6"/>
  <c r="V16" i="6"/>
  <c r="S16" i="6"/>
  <c r="P16" i="6"/>
  <c r="L16" i="6"/>
  <c r="AC16" i="6" s="1"/>
  <c r="K16" i="6"/>
  <c r="AB16" i="6" s="1"/>
  <c r="J16" i="6"/>
  <c r="F16" i="6"/>
  <c r="Z15" i="6"/>
  <c r="AA15" i="6" s="1"/>
  <c r="Y15" i="6"/>
  <c r="V15" i="6"/>
  <c r="S15" i="6"/>
  <c r="P15" i="6"/>
  <c r="M15" i="6"/>
  <c r="L15" i="6"/>
  <c r="AC15" i="6" s="1"/>
  <c r="AD15" i="6" s="1"/>
  <c r="K15" i="6"/>
  <c r="AB15" i="6" s="1"/>
  <c r="J15" i="6"/>
  <c r="F15" i="6"/>
  <c r="AB14" i="6"/>
  <c r="AA14" i="6"/>
  <c r="Z14" i="6"/>
  <c r="Y14" i="6"/>
  <c r="V14" i="6"/>
  <c r="S14" i="6"/>
  <c r="P14" i="6"/>
  <c r="L14" i="6"/>
  <c r="M14" i="6" s="1"/>
  <c r="K14" i="6"/>
  <c r="J14" i="6"/>
  <c r="F14" i="6"/>
  <c r="Z13" i="6"/>
  <c r="AA13" i="6" s="1"/>
  <c r="Y13" i="6"/>
  <c r="V13" i="6"/>
  <c r="S13" i="6"/>
  <c r="P13" i="6"/>
  <c r="L13" i="6"/>
  <c r="M13" i="6" s="1"/>
  <c r="K13" i="6"/>
  <c r="AB13" i="6" s="1"/>
  <c r="J13" i="6"/>
  <c r="F13" i="6"/>
  <c r="Z12" i="6"/>
  <c r="AA12" i="6" s="1"/>
  <c r="Y12" i="6"/>
  <c r="AB12" i="6" s="1"/>
  <c r="V12" i="6"/>
  <c r="S12" i="6"/>
  <c r="P12" i="6"/>
  <c r="L12" i="6"/>
  <c r="AC12" i="6" s="1"/>
  <c r="K12" i="6"/>
  <c r="J12" i="6"/>
  <c r="F12" i="6"/>
  <c r="AB11" i="6"/>
  <c r="AA11" i="6"/>
  <c r="Z11" i="6"/>
  <c r="AC11" i="6" s="1"/>
  <c r="AD11" i="6" s="1"/>
  <c r="Y11" i="6"/>
  <c r="V11" i="6"/>
  <c r="S11" i="6"/>
  <c r="P11" i="6"/>
  <c r="M11" i="6"/>
  <c r="L11" i="6"/>
  <c r="K11" i="6"/>
  <c r="J11" i="6"/>
  <c r="F11" i="6"/>
  <c r="Z10" i="6"/>
  <c r="Y10" i="6"/>
  <c r="AB10" i="6" s="1"/>
  <c r="V10" i="6"/>
  <c r="S10" i="6"/>
  <c r="P10" i="6"/>
  <c r="L10" i="6"/>
  <c r="M10" i="6" s="1"/>
  <c r="K10" i="6"/>
  <c r="J10" i="6"/>
  <c r="F10" i="6"/>
  <c r="AA9" i="6"/>
  <c r="Z9" i="6"/>
  <c r="Y9" i="6"/>
  <c r="V9" i="6"/>
  <c r="S9" i="6"/>
  <c r="P9" i="6"/>
  <c r="L9" i="6"/>
  <c r="AC9" i="6" s="1"/>
  <c r="AD9" i="6" s="1"/>
  <c r="K9" i="6"/>
  <c r="AB9" i="6" s="1"/>
  <c r="J9" i="6"/>
  <c r="F9" i="6"/>
  <c r="AC8" i="6"/>
  <c r="AB8" i="6"/>
  <c r="AA8" i="6"/>
  <c r="Z8" i="6"/>
  <c r="Y8" i="6"/>
  <c r="V8" i="6"/>
  <c r="S8" i="6"/>
  <c r="P8" i="6"/>
  <c r="M8" i="6"/>
  <c r="L8" i="6"/>
  <c r="K8" i="6"/>
  <c r="J8" i="6"/>
  <c r="F8" i="6"/>
  <c r="Z7" i="6"/>
  <c r="AA7" i="6" s="1"/>
  <c r="Y7" i="6"/>
  <c r="V7" i="6"/>
  <c r="S7" i="6"/>
  <c r="P7" i="6"/>
  <c r="L7" i="6"/>
  <c r="K7" i="6"/>
  <c r="AB7" i="6" s="1"/>
  <c r="J7" i="6"/>
  <c r="F7" i="6"/>
  <c r="Z6" i="6"/>
  <c r="Z101" i="6" s="1"/>
  <c r="Y6" i="6"/>
  <c r="V6" i="6"/>
  <c r="S6" i="6"/>
  <c r="P6" i="6"/>
  <c r="M6" i="6"/>
  <c r="L6" i="6"/>
  <c r="K6" i="6"/>
  <c r="J6" i="6"/>
  <c r="F6" i="6"/>
  <c r="Z16" i="5"/>
  <c r="Y16" i="5"/>
  <c r="V16" i="5"/>
  <c r="T16" i="5"/>
  <c r="U16" i="5" s="1"/>
  <c r="S16" i="5"/>
  <c r="Q16" i="5"/>
  <c r="P16" i="5"/>
  <c r="R16" i="5" s="1"/>
  <c r="N16" i="5"/>
  <c r="O16" i="5" s="1"/>
  <c r="M16" i="5"/>
  <c r="I16" i="5"/>
  <c r="G16" i="5"/>
  <c r="F16" i="5"/>
  <c r="D16" i="5"/>
  <c r="C16" i="5"/>
  <c r="E16" i="5" s="1"/>
  <c r="AB15" i="5"/>
  <c r="Z15" i="5"/>
  <c r="Y15" i="5"/>
  <c r="X15" i="5"/>
  <c r="X16" i="5" s="1"/>
  <c r="U15" i="5"/>
  <c r="R15" i="5"/>
  <c r="O15" i="5"/>
  <c r="K15" i="5"/>
  <c r="K16" i="5" s="1"/>
  <c r="J15" i="5"/>
  <c r="I15" i="5"/>
  <c r="E15" i="5"/>
  <c r="Y14" i="5"/>
  <c r="X14" i="5"/>
  <c r="U14" i="5"/>
  <c r="R14" i="5"/>
  <c r="O14" i="5"/>
  <c r="K14" i="5"/>
  <c r="AB14" i="5" s="1"/>
  <c r="AC14" i="5" s="1"/>
  <c r="J14" i="5"/>
  <c r="AA14" i="5" s="1"/>
  <c r="I14" i="5"/>
  <c r="E14" i="5"/>
  <c r="Z13" i="5"/>
  <c r="Y13" i="5"/>
  <c r="X13" i="5"/>
  <c r="U13" i="5"/>
  <c r="R13" i="5"/>
  <c r="O13" i="5"/>
  <c r="K13" i="5"/>
  <c r="AB13" i="5" s="1"/>
  <c r="J13" i="5"/>
  <c r="AA13" i="5" s="1"/>
  <c r="I13" i="5"/>
  <c r="E13" i="5"/>
  <c r="AB12" i="5"/>
  <c r="Y12" i="5"/>
  <c r="X12" i="5"/>
  <c r="U12" i="5"/>
  <c r="R12" i="5"/>
  <c r="O12" i="5"/>
  <c r="L12" i="5"/>
  <c r="K12" i="5"/>
  <c r="J12" i="5"/>
  <c r="I12" i="5"/>
  <c r="E12" i="5"/>
  <c r="Z11" i="5"/>
  <c r="Y11" i="5"/>
  <c r="X11" i="5"/>
  <c r="U11" i="5"/>
  <c r="R11" i="5"/>
  <c r="O11" i="5"/>
  <c r="K11" i="5"/>
  <c r="J11" i="5"/>
  <c r="AA11" i="5" s="1"/>
  <c r="I11" i="5"/>
  <c r="E11" i="5"/>
  <c r="AB10" i="5"/>
  <c r="AC10" i="5" s="1"/>
  <c r="AA10" i="5"/>
  <c r="Z10" i="5"/>
  <c r="Y10" i="5"/>
  <c r="X10" i="5"/>
  <c r="U10" i="5"/>
  <c r="R10" i="5"/>
  <c r="O10" i="5"/>
  <c r="L10" i="5"/>
  <c r="K10" i="5"/>
  <c r="J10" i="5"/>
  <c r="I10" i="5"/>
  <c r="E10" i="5"/>
  <c r="AB9" i="5"/>
  <c r="Z9" i="5"/>
  <c r="Y9" i="5"/>
  <c r="X9" i="5"/>
  <c r="U9" i="5"/>
  <c r="R9" i="5"/>
  <c r="O9" i="5"/>
  <c r="K9" i="5"/>
  <c r="J9" i="5"/>
  <c r="L9" i="5" s="1"/>
  <c r="I9" i="5"/>
  <c r="E9" i="5"/>
  <c r="Y8" i="5"/>
  <c r="X8" i="5"/>
  <c r="U8" i="5"/>
  <c r="R8" i="5"/>
  <c r="O8" i="5"/>
  <c r="K8" i="5"/>
  <c r="AB8" i="5" s="1"/>
  <c r="AC8" i="5" s="1"/>
  <c r="J8" i="5"/>
  <c r="AA8" i="5" s="1"/>
  <c r="I8" i="5"/>
  <c r="E8" i="5"/>
  <c r="Z7" i="5"/>
  <c r="Y7" i="5"/>
  <c r="X7" i="5"/>
  <c r="U7" i="5"/>
  <c r="R7" i="5"/>
  <c r="O7" i="5"/>
  <c r="K7" i="5"/>
  <c r="AB7" i="5" s="1"/>
  <c r="J7" i="5"/>
  <c r="AA7" i="5" s="1"/>
  <c r="I7" i="5"/>
  <c r="E7" i="5"/>
  <c r="AB6" i="5"/>
  <c r="Y6" i="5"/>
  <c r="X6" i="5"/>
  <c r="U6" i="5"/>
  <c r="R6" i="5"/>
  <c r="O6" i="5"/>
  <c r="L6" i="5"/>
  <c r="K6" i="5"/>
  <c r="J6" i="5"/>
  <c r="I6" i="5"/>
  <c r="E6" i="5"/>
  <c r="U15" i="4"/>
  <c r="T15" i="4"/>
  <c r="S15" i="4"/>
  <c r="R15" i="4"/>
  <c r="P15" i="4"/>
  <c r="Q15" i="4" s="1"/>
  <c r="O15" i="4"/>
  <c r="M15" i="4"/>
  <c r="L15" i="4"/>
  <c r="N15" i="4" s="1"/>
  <c r="G15" i="4"/>
  <c r="F15" i="4"/>
  <c r="E15" i="4"/>
  <c r="H15" i="4" s="1"/>
  <c r="D15" i="4"/>
  <c r="C15" i="4"/>
  <c r="B15" i="4"/>
  <c r="AA14" i="4"/>
  <c r="AB14" i="4" s="1"/>
  <c r="Z14" i="4"/>
  <c r="Y14" i="4"/>
  <c r="X14" i="4"/>
  <c r="W14" i="4"/>
  <c r="T14" i="4"/>
  <c r="Q14" i="4"/>
  <c r="N14" i="4"/>
  <c r="K14" i="4"/>
  <c r="J14" i="4"/>
  <c r="I14" i="4"/>
  <c r="H14" i="4"/>
  <c r="D14" i="4"/>
  <c r="AA13" i="4"/>
  <c r="Y13" i="4"/>
  <c r="X13" i="4"/>
  <c r="W13" i="4"/>
  <c r="T13" i="4"/>
  <c r="Q13" i="4"/>
  <c r="N13" i="4"/>
  <c r="J13" i="4"/>
  <c r="I13" i="4"/>
  <c r="K13" i="4" s="1"/>
  <c r="H13" i="4"/>
  <c r="D13" i="4"/>
  <c r="X12" i="4"/>
  <c r="W12" i="4"/>
  <c r="T12" i="4"/>
  <c r="Q12" i="4"/>
  <c r="N12" i="4"/>
  <c r="J12" i="4"/>
  <c r="AA12" i="4" s="1"/>
  <c r="AB12" i="4" s="1"/>
  <c r="I12" i="4"/>
  <c r="Z12" i="4" s="1"/>
  <c r="H12" i="4"/>
  <c r="D12" i="4"/>
  <c r="Y11" i="4"/>
  <c r="X11" i="4"/>
  <c r="W11" i="4"/>
  <c r="T11" i="4"/>
  <c r="Q11" i="4"/>
  <c r="N11" i="4"/>
  <c r="J11" i="4"/>
  <c r="AA11" i="4" s="1"/>
  <c r="I11" i="4"/>
  <c r="Z11" i="4" s="1"/>
  <c r="H11" i="4"/>
  <c r="D11" i="4"/>
  <c r="AA10" i="4"/>
  <c r="X10" i="4"/>
  <c r="W10" i="4"/>
  <c r="T10" i="4"/>
  <c r="Q10" i="4"/>
  <c r="N10" i="4"/>
  <c r="K10" i="4"/>
  <c r="J10" i="4"/>
  <c r="I10" i="4"/>
  <c r="H10" i="4"/>
  <c r="D10" i="4"/>
  <c r="Y9" i="4"/>
  <c r="X9" i="4"/>
  <c r="W9" i="4"/>
  <c r="T9" i="4"/>
  <c r="Q9" i="4"/>
  <c r="N9" i="4"/>
  <c r="J9" i="4"/>
  <c r="I9" i="4"/>
  <c r="Z9" i="4" s="1"/>
  <c r="H9" i="4"/>
  <c r="D9" i="4"/>
  <c r="AA8" i="4"/>
  <c r="AB8" i="4" s="1"/>
  <c r="Z8" i="4"/>
  <c r="Y8" i="4"/>
  <c r="X8" i="4"/>
  <c r="W8" i="4"/>
  <c r="T8" i="4"/>
  <c r="Q8" i="4"/>
  <c r="N8" i="4"/>
  <c r="K8" i="4"/>
  <c r="J8" i="4"/>
  <c r="I8" i="4"/>
  <c r="H8" i="4"/>
  <c r="D8" i="4"/>
  <c r="AA7" i="4"/>
  <c r="Y7" i="4"/>
  <c r="X7" i="4"/>
  <c r="W7" i="4"/>
  <c r="T7" i="4"/>
  <c r="Q7" i="4"/>
  <c r="N7" i="4"/>
  <c r="J7" i="4"/>
  <c r="I7" i="4"/>
  <c r="K7" i="4" s="1"/>
  <c r="H7" i="4"/>
  <c r="D7" i="4"/>
  <c r="X6" i="4"/>
  <c r="W6" i="4"/>
  <c r="W15" i="4" s="1"/>
  <c r="T6" i="4"/>
  <c r="Q6" i="4"/>
  <c r="N6" i="4"/>
  <c r="J6" i="4"/>
  <c r="J15" i="4" s="1"/>
  <c r="I6" i="4"/>
  <c r="Z6" i="4" s="1"/>
  <c r="H6" i="4"/>
  <c r="D6" i="4"/>
  <c r="G10" i="3"/>
  <c r="F10" i="3"/>
  <c r="E10" i="3"/>
  <c r="D10" i="3"/>
  <c r="C10" i="3"/>
  <c r="H9" i="3"/>
  <c r="G9" i="3"/>
  <c r="I9" i="3" s="1"/>
  <c r="I8" i="3"/>
  <c r="H8" i="3"/>
  <c r="G8" i="3"/>
  <c r="G7" i="3"/>
  <c r="I7" i="3" s="1"/>
  <c r="I6" i="3"/>
  <c r="H6" i="3"/>
  <c r="G6" i="3"/>
  <c r="G5" i="3"/>
  <c r="I5" i="3" s="1"/>
  <c r="I4" i="3"/>
  <c r="H4" i="3"/>
  <c r="G4" i="3"/>
  <c r="H3" i="3"/>
  <c r="G3" i="3"/>
  <c r="I3" i="3" s="1"/>
  <c r="K15" i="2"/>
  <c r="J15" i="2"/>
  <c r="I15" i="2"/>
  <c r="G15" i="2"/>
  <c r="H15" i="2" s="1"/>
  <c r="F15" i="2"/>
  <c r="D15" i="2"/>
  <c r="E15" i="2" s="1"/>
  <c r="C15" i="2"/>
  <c r="K14" i="2"/>
  <c r="H14" i="2"/>
  <c r="E14" i="2"/>
  <c r="K13" i="2"/>
  <c r="H13" i="2"/>
  <c r="E13" i="2"/>
  <c r="K12" i="2"/>
  <c r="H12" i="2"/>
  <c r="E12" i="2"/>
  <c r="K11" i="2"/>
  <c r="H11" i="2"/>
  <c r="E11" i="2"/>
  <c r="K10" i="2"/>
  <c r="H10" i="2"/>
  <c r="E10" i="2"/>
  <c r="K9" i="2"/>
  <c r="H9" i="2"/>
  <c r="E9" i="2"/>
  <c r="K8" i="2"/>
  <c r="H8" i="2"/>
  <c r="E8" i="2"/>
  <c r="K7" i="2"/>
  <c r="H7" i="2"/>
  <c r="E7" i="2"/>
  <c r="K6" i="2"/>
  <c r="H6" i="2"/>
  <c r="E6" i="2"/>
  <c r="K5" i="2"/>
  <c r="H5" i="2"/>
  <c r="E5" i="2"/>
  <c r="J14" i="1"/>
  <c r="I14" i="1"/>
  <c r="AB14" i="1" s="1"/>
  <c r="H14" i="1"/>
  <c r="G14" i="1"/>
  <c r="F14" i="1"/>
  <c r="E14" i="1"/>
  <c r="D14" i="1"/>
  <c r="C14" i="1"/>
  <c r="B14" i="1"/>
  <c r="AB13" i="1"/>
  <c r="G13" i="1"/>
  <c r="D13" i="1"/>
  <c r="AB12" i="1"/>
  <c r="G12" i="1"/>
  <c r="D12" i="1"/>
  <c r="AB11" i="1"/>
  <c r="G11" i="1"/>
  <c r="D11" i="1"/>
  <c r="AB10" i="1"/>
  <c r="G10" i="1"/>
  <c r="D10" i="1"/>
  <c r="AB9" i="1"/>
  <c r="G9" i="1"/>
  <c r="D9" i="1"/>
  <c r="AB8" i="1"/>
  <c r="G8" i="1"/>
  <c r="D8" i="1"/>
  <c r="AB7" i="1"/>
  <c r="G7" i="1"/>
  <c r="D7" i="1"/>
  <c r="AB6" i="1"/>
  <c r="G6" i="1"/>
  <c r="D6" i="1"/>
  <c r="AB5" i="1"/>
  <c r="G5" i="1"/>
  <c r="D5" i="1"/>
  <c r="AD16" i="6" l="1"/>
  <c r="AC15" i="5"/>
  <c r="AC16" i="5" s="1"/>
  <c r="AD100" i="6"/>
  <c r="AD82" i="6"/>
  <c r="AD28" i="6"/>
  <c r="M99" i="6"/>
  <c r="K6" i="4"/>
  <c r="K11" i="4"/>
  <c r="K12" i="4"/>
  <c r="L7" i="5"/>
  <c r="L8" i="5"/>
  <c r="L13" i="5"/>
  <c r="L14" i="5"/>
  <c r="AA10" i="6"/>
  <c r="M24" i="6"/>
  <c r="AD30" i="6"/>
  <c r="M31" i="6"/>
  <c r="M33" i="6"/>
  <c r="M38" i="6"/>
  <c r="M40" i="6"/>
  <c r="AC59" i="6"/>
  <c r="AD59" i="6" s="1"/>
  <c r="AA71" i="6"/>
  <c r="AA73" i="6"/>
  <c r="M82" i="6"/>
  <c r="AD95" i="6"/>
  <c r="L11" i="5"/>
  <c r="AB11" i="5"/>
  <c r="AC11" i="5" s="1"/>
  <c r="Y101" i="6"/>
  <c r="AA101" i="6" s="1"/>
  <c r="AC36" i="6"/>
  <c r="AD36" i="6" s="1"/>
  <c r="M39" i="6"/>
  <c r="AC45" i="6"/>
  <c r="AD45" i="6" s="1"/>
  <c r="AC65" i="6"/>
  <c r="AD65" i="6" s="1"/>
  <c r="AA66" i="6"/>
  <c r="AC68" i="6"/>
  <c r="AD68" i="6" s="1"/>
  <c r="AC77" i="6"/>
  <c r="AD77" i="6" s="1"/>
  <c r="AD80" i="6"/>
  <c r="AC81" i="6"/>
  <c r="AD81" i="6" s="1"/>
  <c r="M84" i="6"/>
  <c r="AC84" i="6"/>
  <c r="AD84" i="6" s="1"/>
  <c r="M19" i="6"/>
  <c r="M32" i="6"/>
  <c r="AC10" i="6"/>
  <c r="AD10" i="6" s="1"/>
  <c r="AA22" i="6"/>
  <c r="AC42" i="6"/>
  <c r="AD42" i="6" s="1"/>
  <c r="M43" i="6"/>
  <c r="M45" i="6"/>
  <c r="AB49" i="6"/>
  <c r="AC51" i="6"/>
  <c r="AD51" i="6" s="1"/>
  <c r="AB79" i="6"/>
  <c r="AD98" i="6"/>
  <c r="K9" i="4"/>
  <c r="AA9" i="4"/>
  <c r="AB9" i="4" s="1"/>
  <c r="AB16" i="5"/>
  <c r="AA6" i="6"/>
  <c r="AD8" i="6"/>
  <c r="AA17" i="6"/>
  <c r="AA19" i="6"/>
  <c r="AA28" i="6"/>
  <c r="M42" i="6"/>
  <c r="AC48" i="6"/>
  <c r="AD48" i="6" s="1"/>
  <c r="M49" i="6"/>
  <c r="M51" i="6"/>
  <c r="AB55" i="6"/>
  <c r="AC57" i="6"/>
  <c r="AD57" i="6" s="1"/>
  <c r="M58" i="6"/>
  <c r="M12" i="6"/>
  <c r="AA61" i="6"/>
  <c r="AA70" i="6"/>
  <c r="AB11" i="4"/>
  <c r="AD24" i="6"/>
  <c r="M27" i="6"/>
  <c r="M34" i="6"/>
  <c r="AD56" i="6"/>
  <c r="M98" i="6"/>
  <c r="H5" i="3"/>
  <c r="AA6" i="5"/>
  <c r="AC6" i="5" s="1"/>
  <c r="Z6" i="5"/>
  <c r="AB6" i="6"/>
  <c r="AC14" i="6"/>
  <c r="AD14" i="6" s="1"/>
  <c r="AC22" i="6"/>
  <c r="AD22" i="6" s="1"/>
  <c r="AA25" i="6"/>
  <c r="AA34" i="6"/>
  <c r="Y6" i="4"/>
  <c r="Y12" i="4"/>
  <c r="I15" i="4"/>
  <c r="K15" i="4" s="1"/>
  <c r="Z8" i="5"/>
  <c r="Z14" i="5"/>
  <c r="AA31" i="6"/>
  <c r="AA40" i="6"/>
  <c r="AC60" i="6"/>
  <c r="AD60" i="6" s="1"/>
  <c r="M61" i="6"/>
  <c r="AB67" i="6"/>
  <c r="AC69" i="6"/>
  <c r="AD69" i="6" s="1"/>
  <c r="M70" i="6"/>
  <c r="AD74" i="6"/>
  <c r="AC75" i="6"/>
  <c r="AD75" i="6" s="1"/>
  <c r="M78" i="6"/>
  <c r="AC78" i="6"/>
  <c r="AD78" i="6" s="1"/>
  <c r="AB91" i="6"/>
  <c r="J16" i="5"/>
  <c r="L16" i="5" s="1"/>
  <c r="L15" i="5"/>
  <c r="AD18" i="6"/>
  <c r="M21" i="6"/>
  <c r="M26" i="6"/>
  <c r="M28" i="6"/>
  <c r="AD50" i="6"/>
  <c r="AC7" i="5"/>
  <c r="AC13" i="5"/>
  <c r="M18" i="6"/>
  <c r="M25" i="6"/>
  <c r="AA67" i="6"/>
  <c r="AA91" i="6"/>
  <c r="Z10" i="4"/>
  <c r="AB10" i="4" s="1"/>
  <c r="Y10" i="4"/>
  <c r="AA12" i="5"/>
  <c r="AC12" i="5" s="1"/>
  <c r="Z12" i="5"/>
  <c r="AA23" i="6"/>
  <c r="AC54" i="6"/>
  <c r="AD54" i="6" s="1"/>
  <c r="AB61" i="6"/>
  <c r="AC63" i="6"/>
  <c r="AD63" i="6" s="1"/>
  <c r="AA6" i="4"/>
  <c r="Z7" i="4"/>
  <c r="AB7" i="4" s="1"/>
  <c r="Z13" i="4"/>
  <c r="AB13" i="4" s="1"/>
  <c r="X15" i="4"/>
  <c r="Y15" i="4" s="1"/>
  <c r="AA9" i="5"/>
  <c r="AC9" i="5" s="1"/>
  <c r="AA15" i="5"/>
  <c r="AA16" i="5" s="1"/>
  <c r="I101" i="6"/>
  <c r="AC34" i="6"/>
  <c r="AD34" i="6" s="1"/>
  <c r="AA46" i="6"/>
  <c r="M60" i="6"/>
  <c r="AC66" i="6"/>
  <c r="AD66" i="6" s="1"/>
  <c r="M67" i="6"/>
  <c r="M69" i="6"/>
  <c r="AB73" i="6"/>
  <c r="M74" i="6"/>
  <c r="M75" i="6"/>
  <c r="AA97" i="6"/>
  <c r="AD12" i="6"/>
  <c r="I10" i="3"/>
  <c r="H10" i="3"/>
  <c r="K101" i="6"/>
  <c r="H7" i="3"/>
  <c r="L101" i="6"/>
  <c r="M101" i="6" s="1"/>
  <c r="AC6" i="6"/>
  <c r="M7" i="6"/>
  <c r="M9" i="6"/>
  <c r="M16" i="6"/>
  <c r="AA49" i="6"/>
  <c r="AA58" i="6"/>
  <c r="M72" i="6"/>
  <c r="AA79" i="6"/>
  <c r="AC90" i="6"/>
  <c r="AD90" i="6" s="1"/>
  <c r="AC96" i="6"/>
  <c r="AD96" i="6" s="1"/>
  <c r="AC7" i="6"/>
  <c r="AD7" i="6" s="1"/>
  <c r="AC13" i="6"/>
  <c r="AD13" i="6" s="1"/>
  <c r="AC19" i="6"/>
  <c r="AD19" i="6" s="1"/>
  <c r="AC25" i="6"/>
  <c r="AD25" i="6" s="1"/>
  <c r="AC31" i="6"/>
  <c r="AD31" i="6" s="1"/>
  <c r="AC37" i="6"/>
  <c r="AD37" i="6" s="1"/>
  <c r="AC43" i="6"/>
  <c r="AD43" i="6" s="1"/>
  <c r="AC49" i="6"/>
  <c r="AD49" i="6" s="1"/>
  <c r="AC55" i="6"/>
  <c r="AC61" i="6"/>
  <c r="AD61" i="6" s="1"/>
  <c r="AC67" i="6"/>
  <c r="AD67" i="6" s="1"/>
  <c r="AC73" i="6"/>
  <c r="AC79" i="6"/>
  <c r="AC85" i="6"/>
  <c r="AD85" i="6" s="1"/>
  <c r="AC91" i="6"/>
  <c r="AC97" i="6"/>
  <c r="AD97" i="6" s="1"/>
  <c r="AD6" i="6" l="1"/>
  <c r="AC101" i="6"/>
  <c r="AD79" i="6"/>
  <c r="Z15" i="4"/>
  <c r="AA15" i="4"/>
  <c r="AB6" i="4"/>
  <c r="AB15" i="4" s="1"/>
  <c r="AD91" i="6"/>
  <c r="AD73" i="6"/>
  <c r="AD55" i="6"/>
  <c r="AB101" i="6"/>
  <c r="AD101" i="6" l="1"/>
</calcChain>
</file>

<file path=xl/sharedStrings.xml><?xml version="1.0" encoding="utf-8"?>
<sst xmlns="http://schemas.openxmlformats.org/spreadsheetml/2006/main" count="530" uniqueCount="148">
  <si>
    <t>מתנס: גבעת זאב חתך תאריכים לתקציב:01/01/2025 - 31/12/2025 חתך תאריכים לערך:01/01/2025 - 31/12/2025</t>
  </si>
  <si>
    <t>הכנסות</t>
  </si>
  <si>
    <t>הוצאות</t>
  </si>
  <si>
    <t>סהכ</t>
  </si>
  <si>
    <t>תחום</t>
  </si>
  <si>
    <t>סך תקציב הכנסות</t>
  </si>
  <si>
    <t>סך הכנסות + צפי</t>
  </si>
  <si>
    <t>סך אחוז הכנסות</t>
  </si>
  <si>
    <t>סך תקציב הוצאות</t>
  </si>
  <si>
    <t>סך ניצול הוצאות + צפי</t>
  </si>
  <si>
    <t>סך אחוז  הוצאות</t>
  </si>
  <si>
    <t>סך תקציב</t>
  </si>
  <si>
    <t>סך ביצוע + צפי</t>
  </si>
  <si>
    <t>הפרש</t>
  </si>
  <si>
    <t>אגף חרדי</t>
  </si>
  <si>
    <t>מרכז צעירים</t>
  </si>
  <si>
    <t>צמי"ד</t>
  </si>
  <si>
    <t>תרבות ואירועים</t>
  </si>
  <si>
    <t>חוגי העשרה, פנאי וספורט</t>
  </si>
  <si>
    <t>פרויקטים</t>
  </si>
  <si>
    <t>חדר כושר ובריכה</t>
  </si>
  <si>
    <t>מינהלה</t>
  </si>
  <si>
    <t>תקציב מועצה</t>
  </si>
  <si>
    <t>סה''כ</t>
  </si>
  <si>
    <t>שלוחה</t>
  </si>
  <si>
    <t>גבעת זאב</t>
  </si>
  <si>
    <t/>
  </si>
  <si>
    <t>סוג</t>
  </si>
  <si>
    <t>תקציב</t>
  </si>
  <si>
    <t>ביצוע</t>
  </si>
  <si>
    <t>צפי</t>
  </si>
  <si>
    <t>צפי רכש</t>
  </si>
  <si>
    <t>צפי פלוס ביצוע</t>
  </si>
  <si>
    <t>אחוז ביצוע</t>
  </si>
  <si>
    <t>גורמי מימון</t>
  </si>
  <si>
    <t>משתתפים</t>
  </si>
  <si>
    <t>סה'כ הכנסות</t>
  </si>
  <si>
    <t>פעילות</t>
  </si>
  <si>
    <t>ציוד</t>
  </si>
  <si>
    <t>שכר</t>
  </si>
  <si>
    <t>סה'כ הוצאות</t>
  </si>
  <si>
    <t>עודף/גרעון שוטף</t>
  </si>
  <si>
    <t>סיכומים</t>
  </si>
  <si>
    <t>ניצול</t>
  </si>
  <si>
    <t>אחוז</t>
  </si>
  <si>
    <t>הכנסות לקבל</t>
  </si>
  <si>
    <t>הוצאות לשלם</t>
  </si>
  <si>
    <t>שם קוד מיון</t>
  </si>
  <si>
    <t>קוד מיון</t>
  </si>
  <si>
    <t>80</t>
  </si>
  <si>
    <t>90</t>
  </si>
  <si>
    <t>99</t>
  </si>
  <si>
    <t>משפחות וצעירים</t>
  </si>
  <si>
    <t>102</t>
  </si>
  <si>
    <t>103</t>
  </si>
  <si>
    <t>132</t>
  </si>
  <si>
    <t>160</t>
  </si>
  <si>
    <t>162</t>
  </si>
  <si>
    <t>163</t>
  </si>
  <si>
    <t>252</t>
  </si>
  <si>
    <t>253</t>
  </si>
  <si>
    <t>254</t>
  </si>
  <si>
    <t>255</t>
  </si>
  <si>
    <t>256</t>
  </si>
  <si>
    <t>259</t>
  </si>
  <si>
    <t>266</t>
  </si>
  <si>
    <t>267</t>
  </si>
  <si>
    <t>268</t>
  </si>
  <si>
    <t>270</t>
  </si>
  <si>
    <t>271</t>
  </si>
  <si>
    <t>272</t>
  </si>
  <si>
    <t>273</t>
  </si>
  <si>
    <t>275</t>
  </si>
  <si>
    <t>277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</si>
  <si>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</si>
  <si>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</si>
  <si>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</si>
  <si>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</si>
  <si>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</si>
  <si>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</si>
  <si>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</si>
  <si>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</si>
  <si>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</si>
  <si>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411</t>
  </si>
  <si>
    <t>415</t>
  </si>
  <si>
    <t>419</t>
  </si>
  <si>
    <t>425</t>
  </si>
  <si>
    <t>426</t>
  </si>
  <si>
    <t>427</t>
  </si>
  <si>
    <t>432</t>
  </si>
  <si>
    <t>441</t>
  </si>
  <si>
    <t>443</t>
  </si>
  <si>
    <t>449</t>
  </si>
  <si>
    <t>450</t>
  </si>
  <si>
    <t>452</t>
  </si>
  <si>
    <t>453</t>
  </si>
  <si>
    <t>454</t>
  </si>
  <si>
    <t>456</t>
  </si>
  <si>
    <t>457</t>
  </si>
  <si>
    <t>458</t>
  </si>
  <si>
    <t>459</t>
  </si>
  <si>
    <t>460</t>
  </si>
  <si>
    <t>490</t>
  </si>
  <si>
    <t>491</t>
  </si>
  <si>
    <t>492</t>
  </si>
  <si>
    <t>פרוייקטים</t>
  </si>
  <si>
    <t>502</t>
  </si>
  <si>
    <t>503</t>
  </si>
  <si>
    <t>504</t>
  </si>
  <si>
    <t>506</t>
  </si>
  <si>
    <t>507</t>
  </si>
  <si>
    <t>508</t>
  </si>
  <si>
    <t>510</t>
  </si>
  <si>
    <t>511</t>
  </si>
  <si>
    <t>512</t>
  </si>
  <si>
    <t>513</t>
  </si>
  <si>
    <t>552</t>
  </si>
  <si>
    <t>562</t>
  </si>
  <si>
    <t>563</t>
  </si>
  <si>
    <t>569</t>
  </si>
  <si>
    <t>600</t>
  </si>
  <si>
    <t>601</t>
  </si>
  <si>
    <t>602</t>
  </si>
  <si>
    <t>603</t>
  </si>
  <si>
    <t>604</t>
  </si>
  <si>
    <t>605</t>
  </si>
  <si>
    <t>606</t>
  </si>
  <si>
    <t>610</t>
  </si>
  <si>
    <t>650</t>
  </si>
  <si>
    <t>651</t>
  </si>
  <si>
    <t>652</t>
  </si>
  <si>
    <t>655</t>
  </si>
  <si>
    <t>700</t>
  </si>
  <si>
    <t>701</t>
  </si>
  <si>
    <t>702</t>
  </si>
  <si>
    <t>705</t>
  </si>
  <si>
    <t>706</t>
  </si>
  <si>
    <t>707</t>
  </si>
  <si>
    <t>708</t>
  </si>
  <si>
    <t>709</t>
  </si>
  <si>
    <t>710</t>
  </si>
  <si>
    <t>719</t>
  </si>
  <si>
    <t>799</t>
  </si>
  <si>
    <t>בלתי יעודי מועצה</t>
  </si>
  <si>
    <t>850</t>
  </si>
  <si>
    <t>השקעות, שיפור ובינוי</t>
  </si>
  <si>
    <t>851</t>
  </si>
  <si>
    <t>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</si>
</sst>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\.00%"/>
  </numFmts>
  <fonts count="6" x14ac:knownFonts="1">
    <font>
      <sz val="11"/>
      <name val="Calibri"/>
    </font>
    <font>
      <sz val="11"/>
      <color rgb="FF8B0000"/>
      <name val="Calibri"/>
    </font>
    <font>
      <sz val="11"/>
      <color rgb="FF0000FF"/>
      <name val="Calibri"/>
    </font>
    <font>
      <b/>
      <sz val="11"/>
      <color rgb="FF8B0000"/>
      <name val="Calibri"/>
    </font>
    <font>
      <b/>
      <sz val="11"/>
      <color rgb="FF0000FF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rgb="FFFFFF00"/>
      </patternFill>
    </fill>
    <fill>
      <patternFill patternType="solid">
        <fgColor rgb="FFFFFFE0"/>
      </patternFill>
    </fill>
    <fill>
      <patternFill patternType="solid">
        <fgColor rgb="FFADD8E6"/>
      </patternFill>
    </fill>
    <fill>
      <patternFill patternType="solid">
        <fgColor rgb="FFFFA5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0" fillId="5" borderId="1" xfId="0" applyFill="1" applyBorder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3" fontId="2" fillId="5" borderId="1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3" fontId="3" fillId="5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right"/>
    </xf>
    <xf numFmtId="3" fontId="1" fillId="6" borderId="1" xfId="0" applyNumberFormat="1" applyFont="1" applyFill="1" applyBorder="1" applyAlignment="1">
      <alignment horizontal="right"/>
    </xf>
    <xf numFmtId="3" fontId="2" fillId="6" borderId="1" xfId="0" applyNumberFormat="1" applyFont="1" applyFill="1" applyBorder="1" applyAlignment="1">
      <alignment horizontal="right"/>
    </xf>
    <xf numFmtId="164" fontId="1" fillId="6" borderId="1" xfId="0" applyNumberFormat="1" applyFont="1" applyFill="1" applyBorder="1" applyAlignment="1">
      <alignment horizontal="right"/>
    </xf>
    <xf numFmtId="0" fontId="0" fillId="2" borderId="0" xfId="0" applyFill="1"/>
    <xf numFmtId="3" fontId="1" fillId="2" borderId="0" xfId="0" applyNumberFormat="1" applyFont="1" applyFill="1"/>
    <xf numFmtId="164" fontId="1" fillId="2" borderId="0" xfId="0" applyNumberFormat="1" applyFont="1" applyFill="1"/>
    <xf numFmtId="0" fontId="0" fillId="0" borderId="1" xfId="0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rightToLeft="1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5" x14ac:dyDescent="0.35"/>
  <cols>
    <col min="1" max="1" width="21.453125" customWidth="1"/>
    <col min="2" max="2" width="16" customWidth="1"/>
    <col min="3" max="3" width="15.1796875" customWidth="1"/>
    <col min="4" max="4" width="14.453125" customWidth="1"/>
    <col min="5" max="5" width="15.7265625" customWidth="1"/>
    <col min="6" max="6" width="19.26953125" customWidth="1"/>
    <col min="7" max="7" width="14.6328125" customWidth="1"/>
    <col min="8" max="8" width="9.26953125" customWidth="1"/>
    <col min="9" max="9" width="13.36328125" customWidth="1"/>
    <col min="10" max="10" width="9.1796875" customWidth="1"/>
    <col min="28" max="28" width="9.1796875" customWidth="1"/>
  </cols>
  <sheetData>
    <row r="1" spans="1:28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28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28" x14ac:dyDescent="0.35">
      <c r="A3" s="13"/>
      <c r="B3" s="25" t="s">
        <v>1</v>
      </c>
      <c r="C3" s="25"/>
      <c r="D3" s="25"/>
      <c r="E3" s="26" t="s">
        <v>2</v>
      </c>
      <c r="F3" s="26"/>
      <c r="G3" s="26"/>
      <c r="H3" s="27" t="s">
        <v>3</v>
      </c>
      <c r="I3" s="27"/>
      <c r="J3" s="27"/>
    </row>
    <row r="4" spans="1:28" x14ac:dyDescent="0.35">
      <c r="A4" s="13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6" t="s">
        <v>11</v>
      </c>
      <c r="I4" s="16" t="s">
        <v>12</v>
      </c>
      <c r="J4" s="16" t="s">
        <v>13</v>
      </c>
    </row>
    <row r="5" spans="1:28" x14ac:dyDescent="0.35">
      <c r="A5" s="1" t="s">
        <v>14</v>
      </c>
      <c r="B5" s="2">
        <v>0</v>
      </c>
      <c r="C5" s="3">
        <v>207955</v>
      </c>
      <c r="D5" s="4">
        <f t="shared" ref="D5:D14" si="0">IFERROR(C5/B5*100,0)</f>
        <v>0</v>
      </c>
      <c r="E5" s="2">
        <v>0</v>
      </c>
      <c r="F5" s="2">
        <v>-202681</v>
      </c>
      <c r="G5" s="4">
        <f t="shared" ref="G5:G14" si="1">IFERROR(F5/E5*100,0)</f>
        <v>0</v>
      </c>
      <c r="H5" s="2">
        <v>0</v>
      </c>
      <c r="I5" s="3">
        <v>5274</v>
      </c>
      <c r="J5" s="3">
        <v>5274</v>
      </c>
      <c r="AB5">
        <f t="shared" ref="AB5:AB14" si="2">I5-H5</f>
        <v>5274</v>
      </c>
    </row>
    <row r="6" spans="1:28" x14ac:dyDescent="0.35">
      <c r="A6" s="1" t="s">
        <v>15</v>
      </c>
      <c r="B6" s="2">
        <v>0</v>
      </c>
      <c r="C6" s="3">
        <v>47238</v>
      </c>
      <c r="D6" s="4">
        <f t="shared" si="0"/>
        <v>0</v>
      </c>
      <c r="E6" s="2">
        <v>0</v>
      </c>
      <c r="F6" s="2">
        <v>-16729</v>
      </c>
      <c r="G6" s="4">
        <f t="shared" si="1"/>
        <v>0</v>
      </c>
      <c r="H6" s="2">
        <v>0</v>
      </c>
      <c r="I6" s="3">
        <v>30509</v>
      </c>
      <c r="J6" s="3">
        <v>30509</v>
      </c>
      <c r="AB6">
        <f t="shared" si="2"/>
        <v>30509</v>
      </c>
    </row>
    <row r="7" spans="1:28" x14ac:dyDescent="0.35">
      <c r="A7" s="1" t="s">
        <v>16</v>
      </c>
      <c r="B7" s="2">
        <v>0</v>
      </c>
      <c r="C7" s="3">
        <v>261434</v>
      </c>
      <c r="D7" s="4">
        <f t="shared" si="0"/>
        <v>0</v>
      </c>
      <c r="E7" s="2">
        <v>0</v>
      </c>
      <c r="F7" s="2">
        <v>-258072</v>
      </c>
      <c r="G7" s="4">
        <f t="shared" si="1"/>
        <v>0</v>
      </c>
      <c r="H7" s="2">
        <v>0</v>
      </c>
      <c r="I7" s="3">
        <v>3362</v>
      </c>
      <c r="J7" s="3">
        <v>3362</v>
      </c>
      <c r="AB7">
        <f t="shared" si="2"/>
        <v>3362</v>
      </c>
    </row>
    <row r="8" spans="1:28" x14ac:dyDescent="0.35">
      <c r="A8" s="1" t="s">
        <v>17</v>
      </c>
      <c r="B8" s="2">
        <v>0</v>
      </c>
      <c r="C8" s="3">
        <v>1512465</v>
      </c>
      <c r="D8" s="4">
        <f t="shared" si="0"/>
        <v>0</v>
      </c>
      <c r="E8" s="2">
        <v>0</v>
      </c>
      <c r="F8" s="2">
        <v>-1530968</v>
      </c>
      <c r="G8" s="4">
        <f t="shared" si="1"/>
        <v>0</v>
      </c>
      <c r="H8" s="2">
        <v>0</v>
      </c>
      <c r="I8" s="2">
        <v>-18504</v>
      </c>
      <c r="J8" s="2">
        <v>-18504</v>
      </c>
      <c r="AB8">
        <f t="shared" si="2"/>
        <v>-18504</v>
      </c>
    </row>
    <row r="9" spans="1:28" x14ac:dyDescent="0.35">
      <c r="A9" s="1" t="s">
        <v>18</v>
      </c>
      <c r="B9" s="2">
        <v>0</v>
      </c>
      <c r="C9" s="3">
        <v>1691321</v>
      </c>
      <c r="D9" s="4">
        <f t="shared" si="0"/>
        <v>0</v>
      </c>
      <c r="E9" s="2">
        <v>0</v>
      </c>
      <c r="F9" s="2">
        <v>-1465566</v>
      </c>
      <c r="G9" s="4">
        <f t="shared" si="1"/>
        <v>0</v>
      </c>
      <c r="H9" s="2">
        <v>0</v>
      </c>
      <c r="I9" s="3">
        <v>225755</v>
      </c>
      <c r="J9" s="3">
        <v>225755</v>
      </c>
      <c r="AB9">
        <f t="shared" si="2"/>
        <v>225755</v>
      </c>
    </row>
    <row r="10" spans="1:28" x14ac:dyDescent="0.35">
      <c r="A10" s="1" t="s">
        <v>19</v>
      </c>
      <c r="B10" s="2">
        <v>0</v>
      </c>
      <c r="C10" s="3">
        <v>1215207</v>
      </c>
      <c r="D10" s="4">
        <f t="shared" si="0"/>
        <v>0</v>
      </c>
      <c r="E10" s="2">
        <v>0</v>
      </c>
      <c r="F10" s="2">
        <v>-1243250</v>
      </c>
      <c r="G10" s="4">
        <f t="shared" si="1"/>
        <v>0</v>
      </c>
      <c r="H10" s="2">
        <v>0</v>
      </c>
      <c r="I10" s="2">
        <v>-28043</v>
      </c>
      <c r="J10" s="2">
        <v>-28043</v>
      </c>
      <c r="AB10">
        <f t="shared" si="2"/>
        <v>-28043</v>
      </c>
    </row>
    <row r="11" spans="1:28" x14ac:dyDescent="0.35">
      <c r="A11" s="1" t="s">
        <v>20</v>
      </c>
      <c r="B11" s="2">
        <v>0</v>
      </c>
      <c r="C11" s="3">
        <v>2169608</v>
      </c>
      <c r="D11" s="4">
        <f t="shared" si="0"/>
        <v>0</v>
      </c>
      <c r="E11" s="2">
        <v>0</v>
      </c>
      <c r="F11" s="2">
        <v>-2098525</v>
      </c>
      <c r="G11" s="4">
        <f t="shared" si="1"/>
        <v>0</v>
      </c>
      <c r="H11" s="2">
        <v>0</v>
      </c>
      <c r="I11" s="3">
        <v>71084</v>
      </c>
      <c r="J11" s="3">
        <v>71084</v>
      </c>
      <c r="AB11">
        <f t="shared" si="2"/>
        <v>71084</v>
      </c>
    </row>
    <row r="12" spans="1:28" x14ac:dyDescent="0.35">
      <c r="A12" s="1" t="s">
        <v>21</v>
      </c>
      <c r="B12" s="2">
        <v>0</v>
      </c>
      <c r="C12" s="3">
        <v>108645</v>
      </c>
      <c r="D12" s="4">
        <f t="shared" si="0"/>
        <v>0</v>
      </c>
      <c r="E12" s="2">
        <v>0</v>
      </c>
      <c r="F12" s="2">
        <v>-1007604</v>
      </c>
      <c r="G12" s="4">
        <f t="shared" si="1"/>
        <v>0</v>
      </c>
      <c r="H12" s="2">
        <v>0</v>
      </c>
      <c r="I12" s="2">
        <v>-898959</v>
      </c>
      <c r="J12" s="2">
        <v>-898959</v>
      </c>
      <c r="AB12">
        <f t="shared" si="2"/>
        <v>-898959</v>
      </c>
    </row>
    <row r="13" spans="1:28" x14ac:dyDescent="0.35">
      <c r="A13" s="1" t="s">
        <v>22</v>
      </c>
      <c r="B13" s="2">
        <v>0</v>
      </c>
      <c r="C13" s="3">
        <v>770542</v>
      </c>
      <c r="D13" s="4">
        <f t="shared" si="0"/>
        <v>0</v>
      </c>
      <c r="E13" s="2">
        <v>0</v>
      </c>
      <c r="F13" s="2">
        <v>-207203</v>
      </c>
      <c r="G13" s="4">
        <f t="shared" si="1"/>
        <v>0</v>
      </c>
      <c r="H13" s="2">
        <v>0</v>
      </c>
      <c r="I13" s="3">
        <v>563339</v>
      </c>
      <c r="J13" s="3">
        <v>563339</v>
      </c>
      <c r="AB13">
        <f t="shared" si="2"/>
        <v>563339</v>
      </c>
    </row>
    <row r="14" spans="1:28" x14ac:dyDescent="0.35">
      <c r="A14" s="7" t="s">
        <v>23</v>
      </c>
      <c r="B14" s="8">
        <f>SUM(B5:B13)</f>
        <v>0</v>
      </c>
      <c r="C14" s="9">
        <f>SUM(C5:C13)</f>
        <v>7984415</v>
      </c>
      <c r="D14" s="10">
        <f t="shared" si="0"/>
        <v>0</v>
      </c>
      <c r="E14" s="8">
        <f>SUM(E5:E13)</f>
        <v>0</v>
      </c>
      <c r="F14" s="8">
        <f>SUM(F5:F13)</f>
        <v>-8030598</v>
      </c>
      <c r="G14" s="10">
        <f t="shared" si="1"/>
        <v>0</v>
      </c>
      <c r="H14" s="8">
        <f>SUM(H5:H13)</f>
        <v>0</v>
      </c>
      <c r="I14" s="8">
        <f>SUM(I5:I13)</f>
        <v>-46183</v>
      </c>
      <c r="J14" s="8">
        <f>SUM(J5:J13)</f>
        <v>-46183</v>
      </c>
      <c r="AB14">
        <f t="shared" si="2"/>
        <v>-46183</v>
      </c>
    </row>
  </sheetData>
  <mergeCells count="4">
    <mergeCell ref="A1:J2"/>
    <mergeCell ref="B3:D3"/>
    <mergeCell ref="E3:G3"/>
    <mergeCell ref="H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rightToLeft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5" x14ac:dyDescent="0.35"/>
  <cols>
    <col min="1" max="1" width="9.1796875" customWidth="1"/>
    <col min="2" max="2" width="21.453125" customWidth="1"/>
    <col min="3" max="3" width="16" customWidth="1"/>
    <col min="4" max="4" width="15.1796875" customWidth="1"/>
    <col min="5" max="5" width="14.453125" customWidth="1"/>
    <col min="6" max="6" width="15.7265625" customWidth="1"/>
    <col min="7" max="7" width="19.26953125" customWidth="1"/>
    <col min="8" max="8" width="14.6328125" customWidth="1"/>
    <col min="9" max="9" width="9.26953125" customWidth="1"/>
    <col min="10" max="10" width="13.36328125" customWidth="1"/>
    <col min="11" max="11" width="9.1796875" customWidth="1"/>
  </cols>
  <sheetData>
    <row r="1" spans="1:1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5">
      <c r="A3" s="13"/>
      <c r="B3" s="13"/>
      <c r="C3" s="25" t="s">
        <v>1</v>
      </c>
      <c r="D3" s="25"/>
      <c r="E3" s="25"/>
      <c r="F3" s="26" t="s">
        <v>2</v>
      </c>
      <c r="G3" s="26"/>
      <c r="H3" s="26"/>
      <c r="I3" s="27" t="s">
        <v>3</v>
      </c>
      <c r="J3" s="27"/>
      <c r="K3" s="28"/>
    </row>
    <row r="4" spans="1:11" x14ac:dyDescent="0.35">
      <c r="A4" s="13" t="s">
        <v>24</v>
      </c>
      <c r="B4" s="13" t="s">
        <v>4</v>
      </c>
      <c r="C4" s="14" t="s">
        <v>5</v>
      </c>
      <c r="D4" s="14" t="s">
        <v>6</v>
      </c>
      <c r="E4" s="14" t="s">
        <v>7</v>
      </c>
      <c r="F4" s="15" t="s">
        <v>8</v>
      </c>
      <c r="G4" s="15" t="s">
        <v>9</v>
      </c>
      <c r="H4" s="15" t="s">
        <v>10</v>
      </c>
      <c r="I4" s="16" t="s">
        <v>11</v>
      </c>
      <c r="J4" s="16" t="s">
        <v>12</v>
      </c>
      <c r="K4" s="13" t="s">
        <v>13</v>
      </c>
    </row>
    <row r="5" spans="1:11" x14ac:dyDescent="0.35">
      <c r="A5" s="1" t="s">
        <v>25</v>
      </c>
      <c r="B5" s="1" t="s">
        <v>14</v>
      </c>
      <c r="C5" s="2">
        <v>0</v>
      </c>
      <c r="D5" s="3">
        <v>207955</v>
      </c>
      <c r="E5" s="4">
        <f t="shared" ref="E5:E15" si="0">IFERROR(D5/C5*100,0)</f>
        <v>0</v>
      </c>
      <c r="F5" s="2">
        <v>0</v>
      </c>
      <c r="G5" s="2">
        <v>-202681</v>
      </c>
      <c r="H5" s="4">
        <f t="shared" ref="H5:H15" si="1">IFERROR(G5/F5*100,0)</f>
        <v>0</v>
      </c>
      <c r="I5" s="2">
        <v>0</v>
      </c>
      <c r="J5" s="3">
        <v>5274</v>
      </c>
      <c r="K5" s="3">
        <f t="shared" ref="K5:K14" si="2">J5-I5</f>
        <v>5274</v>
      </c>
    </row>
    <row r="6" spans="1:11" x14ac:dyDescent="0.35">
      <c r="A6" s="1" t="s">
        <v>25</v>
      </c>
      <c r="B6" s="1" t="s">
        <v>20</v>
      </c>
      <c r="C6" s="2">
        <v>0</v>
      </c>
      <c r="D6" s="3">
        <v>2169608</v>
      </c>
      <c r="E6" s="4">
        <f t="shared" si="0"/>
        <v>0</v>
      </c>
      <c r="F6" s="2">
        <v>0</v>
      </c>
      <c r="G6" s="2">
        <v>-2098525</v>
      </c>
      <c r="H6" s="4">
        <f t="shared" si="1"/>
        <v>0</v>
      </c>
      <c r="I6" s="2">
        <v>0</v>
      </c>
      <c r="J6" s="3">
        <v>71084</v>
      </c>
      <c r="K6" s="3">
        <f t="shared" si="2"/>
        <v>71084</v>
      </c>
    </row>
    <row r="7" spans="1:11" x14ac:dyDescent="0.35">
      <c r="A7" s="1" t="s">
        <v>25</v>
      </c>
      <c r="B7" s="1" t="s">
        <v>18</v>
      </c>
      <c r="C7" s="2">
        <v>0</v>
      </c>
      <c r="D7" s="3">
        <v>1691321</v>
      </c>
      <c r="E7" s="4">
        <f t="shared" si="0"/>
        <v>0</v>
      </c>
      <c r="F7" s="2">
        <v>0</v>
      </c>
      <c r="G7" s="2">
        <v>-1465566</v>
      </c>
      <c r="H7" s="4">
        <f t="shared" si="1"/>
        <v>0</v>
      </c>
      <c r="I7" s="2">
        <v>0</v>
      </c>
      <c r="J7" s="3">
        <v>225755</v>
      </c>
      <c r="K7" s="3">
        <f t="shared" si="2"/>
        <v>225755</v>
      </c>
    </row>
    <row r="8" spans="1:11" x14ac:dyDescent="0.35">
      <c r="A8" s="1" t="s">
        <v>25</v>
      </c>
      <c r="B8" s="1" t="s">
        <v>21</v>
      </c>
      <c r="C8" s="2">
        <v>0</v>
      </c>
      <c r="D8" s="3">
        <v>108645</v>
      </c>
      <c r="E8" s="4">
        <f t="shared" si="0"/>
        <v>0</v>
      </c>
      <c r="F8" s="2">
        <v>0</v>
      </c>
      <c r="G8" s="2">
        <v>-1007604</v>
      </c>
      <c r="H8" s="4">
        <f t="shared" si="1"/>
        <v>0</v>
      </c>
      <c r="I8" s="2">
        <v>0</v>
      </c>
      <c r="J8" s="2">
        <v>-898959</v>
      </c>
      <c r="K8" s="2">
        <f t="shared" si="2"/>
        <v>-898959</v>
      </c>
    </row>
    <row r="9" spans="1:11" x14ac:dyDescent="0.35">
      <c r="A9" s="1" t="s">
        <v>25</v>
      </c>
      <c r="B9" s="1" t="s">
        <v>15</v>
      </c>
      <c r="C9" s="2">
        <v>0</v>
      </c>
      <c r="D9" s="3">
        <v>47238</v>
      </c>
      <c r="E9" s="4">
        <f t="shared" si="0"/>
        <v>0</v>
      </c>
      <c r="F9" s="2">
        <v>0</v>
      </c>
      <c r="G9" s="2">
        <v>-16729</v>
      </c>
      <c r="H9" s="4">
        <f t="shared" si="1"/>
        <v>0</v>
      </c>
      <c r="I9" s="2">
        <v>0</v>
      </c>
      <c r="J9" s="3">
        <v>30509</v>
      </c>
      <c r="K9" s="3">
        <f t="shared" si="2"/>
        <v>30509</v>
      </c>
    </row>
    <row r="10" spans="1:11" x14ac:dyDescent="0.35">
      <c r="A10" s="1" t="s">
        <v>25</v>
      </c>
      <c r="B10" s="1" t="s">
        <v>19</v>
      </c>
      <c r="C10" s="2">
        <v>0</v>
      </c>
      <c r="D10" s="3">
        <v>1215207</v>
      </c>
      <c r="E10" s="4">
        <f t="shared" si="0"/>
        <v>0</v>
      </c>
      <c r="F10" s="2">
        <v>0</v>
      </c>
      <c r="G10" s="2">
        <v>-1243250</v>
      </c>
      <c r="H10" s="4">
        <f t="shared" si="1"/>
        <v>0</v>
      </c>
      <c r="I10" s="2">
        <v>0</v>
      </c>
      <c r="J10" s="2">
        <v>-28043</v>
      </c>
      <c r="K10" s="2">
        <f t="shared" si="2"/>
        <v>-28043</v>
      </c>
    </row>
    <row r="11" spans="1:11" x14ac:dyDescent="0.35">
      <c r="A11" s="1" t="s">
        <v>25</v>
      </c>
      <c r="B11" s="1" t="s">
        <v>16</v>
      </c>
      <c r="C11" s="2">
        <v>0</v>
      </c>
      <c r="D11" s="3">
        <v>261434</v>
      </c>
      <c r="E11" s="4">
        <f t="shared" si="0"/>
        <v>0</v>
      </c>
      <c r="F11" s="2">
        <v>0</v>
      </c>
      <c r="G11" s="2">
        <v>-258072</v>
      </c>
      <c r="H11" s="4">
        <f t="shared" si="1"/>
        <v>0</v>
      </c>
      <c r="I11" s="2">
        <v>0</v>
      </c>
      <c r="J11" s="3">
        <v>3362</v>
      </c>
      <c r="K11" s="3">
        <f t="shared" si="2"/>
        <v>3362</v>
      </c>
    </row>
    <row r="12" spans="1:11" x14ac:dyDescent="0.35">
      <c r="A12" s="1" t="s">
        <v>25</v>
      </c>
      <c r="B12" s="1" t="s">
        <v>22</v>
      </c>
      <c r="C12" s="2">
        <v>0</v>
      </c>
      <c r="D12" s="3">
        <v>770542</v>
      </c>
      <c r="E12" s="4">
        <f t="shared" si="0"/>
        <v>0</v>
      </c>
      <c r="F12" s="2">
        <v>0</v>
      </c>
      <c r="G12" s="2">
        <v>-207203</v>
      </c>
      <c r="H12" s="4">
        <f t="shared" si="1"/>
        <v>0</v>
      </c>
      <c r="I12" s="2">
        <v>0</v>
      </c>
      <c r="J12" s="3">
        <v>563339</v>
      </c>
      <c r="K12" s="3">
        <f t="shared" si="2"/>
        <v>563339</v>
      </c>
    </row>
    <row r="13" spans="1:11" x14ac:dyDescent="0.35">
      <c r="A13" s="1" t="s">
        <v>25</v>
      </c>
      <c r="B13" s="1" t="s">
        <v>17</v>
      </c>
      <c r="C13" s="2">
        <v>0</v>
      </c>
      <c r="D13" s="3">
        <v>1512465</v>
      </c>
      <c r="E13" s="4">
        <f t="shared" si="0"/>
        <v>0</v>
      </c>
      <c r="F13" s="2">
        <v>0</v>
      </c>
      <c r="G13" s="2">
        <v>-1530968</v>
      </c>
      <c r="H13" s="4">
        <f t="shared" si="1"/>
        <v>0</v>
      </c>
      <c r="I13" s="2">
        <v>0</v>
      </c>
      <c r="J13" s="2">
        <v>-18504</v>
      </c>
      <c r="K13" s="2">
        <f t="shared" si="2"/>
        <v>-18504</v>
      </c>
    </row>
    <row r="14" spans="1:11" x14ac:dyDescent="0.35">
      <c r="A14" s="7" t="s">
        <v>25</v>
      </c>
      <c r="B14" s="7" t="s">
        <v>26</v>
      </c>
      <c r="C14" s="8">
        <v>0</v>
      </c>
      <c r="D14" s="9">
        <v>7984415</v>
      </c>
      <c r="E14" s="10">
        <f t="shared" si="0"/>
        <v>0</v>
      </c>
      <c r="F14" s="8">
        <v>0</v>
      </c>
      <c r="G14" s="8">
        <v>-8030598</v>
      </c>
      <c r="H14" s="10">
        <f t="shared" si="1"/>
        <v>0</v>
      </c>
      <c r="I14" s="8">
        <v>0</v>
      </c>
      <c r="J14" s="8">
        <v>-46183</v>
      </c>
      <c r="K14" s="8">
        <f t="shared" si="2"/>
        <v>-46183</v>
      </c>
    </row>
    <row r="15" spans="1:11" x14ac:dyDescent="0.35">
      <c r="A15" s="7" t="s">
        <v>23</v>
      </c>
      <c r="B15" s="7" t="s">
        <v>26</v>
      </c>
      <c r="C15" s="8">
        <f>C14</f>
        <v>0</v>
      </c>
      <c r="D15" s="9">
        <f>D14</f>
        <v>7984415</v>
      </c>
      <c r="E15" s="10">
        <f t="shared" si="0"/>
        <v>0</v>
      </c>
      <c r="F15" s="8">
        <f>F14</f>
        <v>0</v>
      </c>
      <c r="G15" s="8">
        <f>G14</f>
        <v>-8030598</v>
      </c>
      <c r="H15" s="10">
        <f t="shared" si="1"/>
        <v>0</v>
      </c>
      <c r="I15" s="8">
        <f>I14</f>
        <v>0</v>
      </c>
      <c r="J15" s="8">
        <f>J14</f>
        <v>-46183</v>
      </c>
      <c r="K15" s="8">
        <f>K14</f>
        <v>-46183</v>
      </c>
    </row>
  </sheetData>
  <mergeCells count="4">
    <mergeCell ref="A1:K2"/>
    <mergeCell ref="C3:E3"/>
    <mergeCell ref="F3:H3"/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rightToLeft="1" workbookViewId="0"/>
  </sheetViews>
  <sheetFormatPr defaultRowHeight="14.5" x14ac:dyDescent="0.35"/>
  <cols>
    <col min="1" max="1" width="14.54296875" customWidth="1"/>
    <col min="2" max="2" width="9.81640625" customWidth="1"/>
    <col min="3" max="3" width="9.1796875" customWidth="1"/>
    <col min="4" max="4" width="10.81640625" customWidth="1"/>
    <col min="5" max="6" width="9.1796875" customWidth="1"/>
    <col min="7" max="7" width="13.54296875" customWidth="1"/>
    <col min="8" max="8" width="9.1796875" customWidth="1"/>
    <col min="9" max="9" width="9.90625" customWidth="1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12" t="s">
        <v>26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 t="s">
        <v>32</v>
      </c>
      <c r="H2" s="12" t="s">
        <v>13</v>
      </c>
      <c r="I2" s="12" t="s">
        <v>33</v>
      </c>
    </row>
    <row r="3" spans="1:9" x14ac:dyDescent="0.35">
      <c r="A3" s="17" t="s">
        <v>1</v>
      </c>
      <c r="B3" s="17" t="s">
        <v>34</v>
      </c>
      <c r="C3" s="18">
        <v>0</v>
      </c>
      <c r="D3" s="19">
        <v>3567669</v>
      </c>
      <c r="E3" s="18">
        <v>0</v>
      </c>
      <c r="F3" s="18">
        <v>0</v>
      </c>
      <c r="G3" s="19">
        <f t="shared" ref="G3:G10" si="0">IFERROR(D3+E3+F3,0)</f>
        <v>3567669</v>
      </c>
      <c r="H3" s="18">
        <f t="shared" ref="H3:H10" si="1">IFERROR(G3-C3,0)</f>
        <v>3567669</v>
      </c>
      <c r="I3" s="20">
        <f t="shared" ref="I3:I10" si="2">IFERROR(G3/C3*100,0)</f>
        <v>0</v>
      </c>
    </row>
    <row r="4" spans="1:9" x14ac:dyDescent="0.35">
      <c r="A4" s="17" t="s">
        <v>1</v>
      </c>
      <c r="B4" s="17" t="s">
        <v>35</v>
      </c>
      <c r="C4" s="18">
        <v>0</v>
      </c>
      <c r="D4" s="19">
        <v>4416745</v>
      </c>
      <c r="E4" s="18">
        <v>0</v>
      </c>
      <c r="F4" s="18">
        <v>0</v>
      </c>
      <c r="G4" s="19">
        <f t="shared" si="0"/>
        <v>4416745</v>
      </c>
      <c r="H4" s="18">
        <f t="shared" si="1"/>
        <v>4416745</v>
      </c>
      <c r="I4" s="20">
        <f t="shared" si="2"/>
        <v>0</v>
      </c>
    </row>
    <row r="5" spans="1:9" x14ac:dyDescent="0.35">
      <c r="A5" s="17" t="s">
        <v>36</v>
      </c>
      <c r="B5" s="17" t="s">
        <v>26</v>
      </c>
      <c r="C5" s="18">
        <v>0</v>
      </c>
      <c r="D5" s="19">
        <v>7984414</v>
      </c>
      <c r="E5" s="18">
        <v>0</v>
      </c>
      <c r="F5" s="18">
        <v>0</v>
      </c>
      <c r="G5" s="19">
        <f t="shared" si="0"/>
        <v>7984414</v>
      </c>
      <c r="H5" s="18">
        <f t="shared" si="1"/>
        <v>7984414</v>
      </c>
      <c r="I5" s="20">
        <f t="shared" si="2"/>
        <v>0</v>
      </c>
    </row>
    <row r="6" spans="1:9" x14ac:dyDescent="0.35">
      <c r="A6" s="7" t="s">
        <v>2</v>
      </c>
      <c r="B6" s="7" t="s">
        <v>37</v>
      </c>
      <c r="C6" s="8">
        <v>0</v>
      </c>
      <c r="D6" s="8">
        <v>-4396589</v>
      </c>
      <c r="E6" s="8">
        <v>0</v>
      </c>
      <c r="F6" s="8">
        <v>0</v>
      </c>
      <c r="G6" s="8">
        <f t="shared" si="0"/>
        <v>-4396589</v>
      </c>
      <c r="H6" s="8">
        <f t="shared" si="1"/>
        <v>-4396589</v>
      </c>
      <c r="I6" s="10">
        <f t="shared" si="2"/>
        <v>0</v>
      </c>
    </row>
    <row r="7" spans="1:9" x14ac:dyDescent="0.35">
      <c r="A7" s="7" t="s">
        <v>2</v>
      </c>
      <c r="B7" s="7" t="s">
        <v>38</v>
      </c>
      <c r="C7" s="8">
        <v>0</v>
      </c>
      <c r="D7" s="8">
        <v>-226804</v>
      </c>
      <c r="E7" s="8">
        <v>0</v>
      </c>
      <c r="F7" s="8">
        <v>0</v>
      </c>
      <c r="G7" s="8">
        <f t="shared" si="0"/>
        <v>-226804</v>
      </c>
      <c r="H7" s="8">
        <f t="shared" si="1"/>
        <v>-226804</v>
      </c>
      <c r="I7" s="10">
        <f t="shared" si="2"/>
        <v>0</v>
      </c>
    </row>
    <row r="8" spans="1:9" x14ac:dyDescent="0.35">
      <c r="A8" s="7" t="s">
        <v>2</v>
      </c>
      <c r="B8" s="7" t="s">
        <v>39</v>
      </c>
      <c r="C8" s="8">
        <v>0</v>
      </c>
      <c r="D8" s="8">
        <v>-3407205</v>
      </c>
      <c r="E8" s="8">
        <v>0</v>
      </c>
      <c r="F8" s="8">
        <v>0</v>
      </c>
      <c r="G8" s="8">
        <f t="shared" si="0"/>
        <v>-3407205</v>
      </c>
      <c r="H8" s="8">
        <f t="shared" si="1"/>
        <v>-3407205</v>
      </c>
      <c r="I8" s="10">
        <f t="shared" si="2"/>
        <v>0</v>
      </c>
    </row>
    <row r="9" spans="1:9" x14ac:dyDescent="0.35">
      <c r="A9" s="7" t="s">
        <v>40</v>
      </c>
      <c r="B9" s="7" t="s">
        <v>26</v>
      </c>
      <c r="C9" s="8">
        <v>0</v>
      </c>
      <c r="D9" s="8">
        <v>-8030598</v>
      </c>
      <c r="E9" s="8">
        <v>0</v>
      </c>
      <c r="F9" s="8">
        <v>0</v>
      </c>
      <c r="G9" s="8">
        <f t="shared" si="0"/>
        <v>-8030598</v>
      </c>
      <c r="H9" s="8">
        <f t="shared" si="1"/>
        <v>-8030598</v>
      </c>
      <c r="I9" s="10">
        <f t="shared" si="2"/>
        <v>0</v>
      </c>
    </row>
    <row r="10" spans="1:9" x14ac:dyDescent="0.35">
      <c r="A10" s="21" t="s">
        <v>41</v>
      </c>
      <c r="B10" s="21" t="s">
        <v>26</v>
      </c>
      <c r="C10" s="22">
        <f>C5+C9</f>
        <v>0</v>
      </c>
      <c r="D10" s="22">
        <f>D5+D9</f>
        <v>-46184</v>
      </c>
      <c r="E10" s="22">
        <f>E5+E9</f>
        <v>0</v>
      </c>
      <c r="F10" s="22">
        <f>F5+F9</f>
        <v>0</v>
      </c>
      <c r="G10" s="22">
        <f t="shared" si="0"/>
        <v>-46184</v>
      </c>
      <c r="H10" s="22">
        <f t="shared" si="1"/>
        <v>-46184</v>
      </c>
      <c r="I10" s="23">
        <f t="shared" si="2"/>
        <v>0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5"/>
  <sheetViews>
    <sheetView rightToLeft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4.5" x14ac:dyDescent="0.35"/>
  <cols>
    <col min="1" max="1" width="21.453125" customWidth="1"/>
    <col min="2" max="2" width="9.1796875" customWidth="1"/>
    <col min="3" max="3" width="10.1796875" customWidth="1"/>
    <col min="4" max="5" width="9.1796875" customWidth="1"/>
    <col min="6" max="6" width="10.1796875" customWidth="1"/>
    <col min="7" max="7" width="12.1796875" customWidth="1"/>
    <col min="8" max="8" width="9.1796875" customWidth="1"/>
    <col min="9" max="9" width="16" customWidth="1"/>
    <col min="10" max="10" width="15.1796875" customWidth="1"/>
    <col min="11" max="11" width="14.453125" customWidth="1"/>
    <col min="12" max="12" width="9.1796875" customWidth="1"/>
    <col min="13" max="13" width="10.81640625" customWidth="1"/>
    <col min="14" max="15" width="9.1796875" customWidth="1"/>
    <col min="16" max="16" width="10.81640625" customWidth="1"/>
    <col min="17" max="20" width="9.1796875" customWidth="1"/>
    <col min="21" max="21" width="12.453125" customWidth="1"/>
    <col min="22" max="22" width="9.1796875" customWidth="1"/>
    <col min="23" max="23" width="15.7265625" customWidth="1"/>
    <col min="24" max="24" width="19.26953125" customWidth="1"/>
    <col min="25" max="25" width="14.6328125" customWidth="1"/>
    <col min="26" max="26" width="9.26953125" customWidth="1"/>
    <col min="27" max="27" width="13.36328125" customWidth="1"/>
    <col min="28" max="28" width="9.1796875" customWidth="1"/>
  </cols>
  <sheetData>
    <row r="1" spans="1:28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x14ac:dyDescent="0.35">
      <c r="A3" s="13"/>
      <c r="B3" s="25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6" t="s">
        <v>2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 t="s">
        <v>42</v>
      </c>
      <c r="Z3" s="27"/>
      <c r="AA3" s="27"/>
      <c r="AB3" s="27"/>
    </row>
    <row r="4" spans="1:28" x14ac:dyDescent="0.35">
      <c r="A4" s="13"/>
      <c r="B4" s="25" t="s">
        <v>35</v>
      </c>
      <c r="C4" s="25"/>
      <c r="D4" s="25"/>
      <c r="E4" s="26" t="s">
        <v>34</v>
      </c>
      <c r="F4" s="26"/>
      <c r="G4" s="26"/>
      <c r="H4" s="26"/>
      <c r="I4" s="25" t="s">
        <v>26</v>
      </c>
      <c r="J4" s="25"/>
      <c r="K4" s="25"/>
      <c r="L4" s="26" t="s">
        <v>39</v>
      </c>
      <c r="M4" s="26"/>
      <c r="N4" s="26"/>
      <c r="O4" s="26" t="s">
        <v>37</v>
      </c>
      <c r="P4" s="26"/>
      <c r="Q4" s="26"/>
      <c r="R4" s="26" t="s">
        <v>38</v>
      </c>
      <c r="S4" s="26"/>
      <c r="T4" s="26"/>
      <c r="U4" s="26" t="s">
        <v>26</v>
      </c>
      <c r="V4" s="26"/>
      <c r="W4" s="26"/>
      <c r="X4" s="26"/>
      <c r="Y4" s="26" t="s">
        <v>26</v>
      </c>
      <c r="Z4" s="27"/>
      <c r="AA4" s="27"/>
      <c r="AB4" s="27"/>
    </row>
    <row r="5" spans="1:28" x14ac:dyDescent="0.35">
      <c r="A5" s="13" t="s">
        <v>4</v>
      </c>
      <c r="B5" s="14" t="s">
        <v>28</v>
      </c>
      <c r="C5" s="14" t="s">
        <v>43</v>
      </c>
      <c r="D5" s="14" t="s">
        <v>44</v>
      </c>
      <c r="E5" s="14" t="s">
        <v>28</v>
      </c>
      <c r="F5" s="14" t="s">
        <v>43</v>
      </c>
      <c r="G5" s="14" t="s">
        <v>45</v>
      </c>
      <c r="H5" s="14" t="s">
        <v>44</v>
      </c>
      <c r="I5" s="14" t="s">
        <v>5</v>
      </c>
      <c r="J5" s="14" t="s">
        <v>6</v>
      </c>
      <c r="K5" s="14" t="s">
        <v>7</v>
      </c>
      <c r="L5" s="15" t="s">
        <v>28</v>
      </c>
      <c r="M5" s="15" t="s">
        <v>43</v>
      </c>
      <c r="N5" s="15" t="s">
        <v>44</v>
      </c>
      <c r="O5" s="15" t="s">
        <v>28</v>
      </c>
      <c r="P5" s="15" t="s">
        <v>43</v>
      </c>
      <c r="Q5" s="15" t="s">
        <v>44</v>
      </c>
      <c r="R5" s="15" t="s">
        <v>28</v>
      </c>
      <c r="S5" s="15" t="s">
        <v>43</v>
      </c>
      <c r="T5" s="15" t="s">
        <v>44</v>
      </c>
      <c r="U5" s="15" t="s">
        <v>46</v>
      </c>
      <c r="V5" s="15" t="s">
        <v>31</v>
      </c>
      <c r="W5" s="15" t="s">
        <v>8</v>
      </c>
      <c r="X5" s="15" t="s">
        <v>9</v>
      </c>
      <c r="Y5" s="15" t="s">
        <v>10</v>
      </c>
      <c r="Z5" s="16" t="s">
        <v>11</v>
      </c>
      <c r="AA5" s="16" t="s">
        <v>12</v>
      </c>
      <c r="AB5" s="16" t="s">
        <v>13</v>
      </c>
    </row>
    <row r="6" spans="1:28" x14ac:dyDescent="0.35">
      <c r="A6" s="1" t="s">
        <v>14</v>
      </c>
      <c r="B6" s="2">
        <v>0</v>
      </c>
      <c r="C6" s="3">
        <v>2955</v>
      </c>
      <c r="D6" s="4">
        <f t="shared" ref="D6:D15" si="0">IFERROR(C6/B6*100,0)</f>
        <v>0</v>
      </c>
      <c r="E6" s="2">
        <v>0</v>
      </c>
      <c r="F6" s="3">
        <v>205000</v>
      </c>
      <c r="G6" s="2">
        <v>0</v>
      </c>
      <c r="H6" s="4">
        <f t="shared" ref="H6:H15" si="1">IFERROR((F6+G6)/E6*100,0)</f>
        <v>0</v>
      </c>
      <c r="I6" s="2">
        <f t="shared" ref="I6:I14" si="2">B6+E6</f>
        <v>0</v>
      </c>
      <c r="J6" s="3">
        <f t="shared" ref="J6:J14" si="3">C6+F6+G6</f>
        <v>207955</v>
      </c>
      <c r="K6" s="4">
        <f t="shared" ref="K6:K15" si="4">IFERROR(J6/I6*100,0)</f>
        <v>0</v>
      </c>
      <c r="L6" s="2">
        <v>0</v>
      </c>
      <c r="M6" s="2">
        <v>0</v>
      </c>
      <c r="N6" s="4">
        <f t="shared" ref="N6:N15" si="5">IFERROR(M6/L6*100,0)</f>
        <v>0</v>
      </c>
      <c r="O6" s="2">
        <v>0</v>
      </c>
      <c r="P6" s="2">
        <v>-202681</v>
      </c>
      <c r="Q6" s="4">
        <f t="shared" ref="Q6:Q15" si="6">IFERROR(P6/O6*100,0)</f>
        <v>0</v>
      </c>
      <c r="R6" s="2">
        <v>0</v>
      </c>
      <c r="S6" s="2">
        <v>0</v>
      </c>
      <c r="T6" s="4">
        <f t="shared" ref="T6:T15" si="7">IFERROR(S6/R6*100,0)</f>
        <v>0</v>
      </c>
      <c r="U6" s="2">
        <v>0</v>
      </c>
      <c r="V6" s="2">
        <v>0</v>
      </c>
      <c r="W6" s="2">
        <f t="shared" ref="W6:W14" si="8">L6+O6+R6</f>
        <v>0</v>
      </c>
      <c r="X6" s="2">
        <f t="shared" ref="X6:X14" si="9">M6+P6+S6+U6+V6</f>
        <v>-202681</v>
      </c>
      <c r="Y6" s="4">
        <f t="shared" ref="Y6:Y15" si="10">IFERROR(X6/W6*100,0)</f>
        <v>0</v>
      </c>
      <c r="Z6" s="5">
        <f t="shared" ref="Z6:Z14" si="11">I6+W6</f>
        <v>0</v>
      </c>
      <c r="AA6" s="6">
        <f t="shared" ref="AA6:AA14" si="12">J6+X6</f>
        <v>5274</v>
      </c>
      <c r="AB6" s="6">
        <f t="shared" ref="AB6:AB14" si="13">AA6-Z6</f>
        <v>5274</v>
      </c>
    </row>
    <row r="7" spans="1:28" x14ac:dyDescent="0.35">
      <c r="A7" s="1" t="s">
        <v>15</v>
      </c>
      <c r="B7" s="2">
        <v>0</v>
      </c>
      <c r="C7" s="3">
        <v>47238</v>
      </c>
      <c r="D7" s="4">
        <f t="shared" si="0"/>
        <v>0</v>
      </c>
      <c r="E7" s="2">
        <v>0</v>
      </c>
      <c r="F7" s="2">
        <v>0</v>
      </c>
      <c r="G7" s="2">
        <v>0</v>
      </c>
      <c r="H7" s="4">
        <f t="shared" si="1"/>
        <v>0</v>
      </c>
      <c r="I7" s="2">
        <f t="shared" si="2"/>
        <v>0</v>
      </c>
      <c r="J7" s="3">
        <f t="shared" si="3"/>
        <v>47238</v>
      </c>
      <c r="K7" s="4">
        <f t="shared" si="4"/>
        <v>0</v>
      </c>
      <c r="L7" s="2">
        <v>0</v>
      </c>
      <c r="M7" s="2">
        <v>-14894</v>
      </c>
      <c r="N7" s="4">
        <f t="shared" si="5"/>
        <v>0</v>
      </c>
      <c r="O7" s="2">
        <v>0</v>
      </c>
      <c r="P7" s="2">
        <v>-1835</v>
      </c>
      <c r="Q7" s="4">
        <f t="shared" si="6"/>
        <v>0</v>
      </c>
      <c r="R7" s="2">
        <v>0</v>
      </c>
      <c r="S7" s="2">
        <v>0</v>
      </c>
      <c r="T7" s="4">
        <f t="shared" si="7"/>
        <v>0</v>
      </c>
      <c r="U7" s="2">
        <v>0</v>
      </c>
      <c r="V7" s="2">
        <v>0</v>
      </c>
      <c r="W7" s="2">
        <f t="shared" si="8"/>
        <v>0</v>
      </c>
      <c r="X7" s="2">
        <f t="shared" si="9"/>
        <v>-16729</v>
      </c>
      <c r="Y7" s="4">
        <f t="shared" si="10"/>
        <v>0</v>
      </c>
      <c r="Z7" s="5">
        <f t="shared" si="11"/>
        <v>0</v>
      </c>
      <c r="AA7" s="6">
        <f t="shared" si="12"/>
        <v>30509</v>
      </c>
      <c r="AB7" s="6">
        <f t="shared" si="13"/>
        <v>30509</v>
      </c>
    </row>
    <row r="8" spans="1:28" x14ac:dyDescent="0.35">
      <c r="A8" s="1" t="s">
        <v>16</v>
      </c>
      <c r="B8" s="2">
        <v>0</v>
      </c>
      <c r="C8" s="2">
        <v>0</v>
      </c>
      <c r="D8" s="4">
        <f t="shared" si="0"/>
        <v>0</v>
      </c>
      <c r="E8" s="2">
        <v>0</v>
      </c>
      <c r="F8" s="3">
        <v>261434</v>
      </c>
      <c r="G8" s="2">
        <v>0</v>
      </c>
      <c r="H8" s="4">
        <f t="shared" si="1"/>
        <v>0</v>
      </c>
      <c r="I8" s="2">
        <f t="shared" si="2"/>
        <v>0</v>
      </c>
      <c r="J8" s="3">
        <f t="shared" si="3"/>
        <v>261434</v>
      </c>
      <c r="K8" s="4">
        <f t="shared" si="4"/>
        <v>0</v>
      </c>
      <c r="L8" s="2">
        <v>0</v>
      </c>
      <c r="M8" s="2">
        <v>-125651</v>
      </c>
      <c r="N8" s="4">
        <f t="shared" si="5"/>
        <v>0</v>
      </c>
      <c r="O8" s="2">
        <v>0</v>
      </c>
      <c r="P8" s="2">
        <v>-132420</v>
      </c>
      <c r="Q8" s="4">
        <f t="shared" si="6"/>
        <v>0</v>
      </c>
      <c r="R8" s="2">
        <v>0</v>
      </c>
      <c r="S8" s="2">
        <v>0</v>
      </c>
      <c r="T8" s="4">
        <f t="shared" si="7"/>
        <v>0</v>
      </c>
      <c r="U8" s="2">
        <v>0</v>
      </c>
      <c r="V8" s="2">
        <v>0</v>
      </c>
      <c r="W8" s="2">
        <f t="shared" si="8"/>
        <v>0</v>
      </c>
      <c r="X8" s="2">
        <f t="shared" si="9"/>
        <v>-258071</v>
      </c>
      <c r="Y8" s="4">
        <f t="shared" si="10"/>
        <v>0</v>
      </c>
      <c r="Z8" s="5">
        <f t="shared" si="11"/>
        <v>0</v>
      </c>
      <c r="AA8" s="6">
        <f t="shared" si="12"/>
        <v>3363</v>
      </c>
      <c r="AB8" s="6">
        <f t="shared" si="13"/>
        <v>3363</v>
      </c>
    </row>
    <row r="9" spans="1:28" x14ac:dyDescent="0.35">
      <c r="A9" s="1" t="s">
        <v>17</v>
      </c>
      <c r="B9" s="2">
        <v>0</v>
      </c>
      <c r="C9" s="3">
        <v>134454</v>
      </c>
      <c r="D9" s="4">
        <f t="shared" si="0"/>
        <v>0</v>
      </c>
      <c r="E9" s="2">
        <v>0</v>
      </c>
      <c r="F9" s="3">
        <v>1378011</v>
      </c>
      <c r="G9" s="2">
        <v>0</v>
      </c>
      <c r="H9" s="4">
        <f t="shared" si="1"/>
        <v>0</v>
      </c>
      <c r="I9" s="2">
        <f t="shared" si="2"/>
        <v>0</v>
      </c>
      <c r="J9" s="3">
        <f t="shared" si="3"/>
        <v>1512465</v>
      </c>
      <c r="K9" s="4">
        <f t="shared" si="4"/>
        <v>0</v>
      </c>
      <c r="L9" s="2">
        <v>0</v>
      </c>
      <c r="M9" s="2">
        <v>-20235</v>
      </c>
      <c r="N9" s="4">
        <f t="shared" si="5"/>
        <v>0</v>
      </c>
      <c r="O9" s="2">
        <v>0</v>
      </c>
      <c r="P9" s="2">
        <v>-1510733</v>
      </c>
      <c r="Q9" s="4">
        <f t="shared" si="6"/>
        <v>0</v>
      </c>
      <c r="R9" s="2">
        <v>0</v>
      </c>
      <c r="S9" s="2">
        <v>0</v>
      </c>
      <c r="T9" s="4">
        <f t="shared" si="7"/>
        <v>0</v>
      </c>
      <c r="U9" s="2">
        <v>0</v>
      </c>
      <c r="V9" s="2">
        <v>0</v>
      </c>
      <c r="W9" s="2">
        <f t="shared" si="8"/>
        <v>0</v>
      </c>
      <c r="X9" s="2">
        <f t="shared" si="9"/>
        <v>-1530968</v>
      </c>
      <c r="Y9" s="4">
        <f t="shared" si="10"/>
        <v>0</v>
      </c>
      <c r="Z9" s="5">
        <f t="shared" si="11"/>
        <v>0</v>
      </c>
      <c r="AA9" s="5">
        <f t="shared" si="12"/>
        <v>-18503</v>
      </c>
      <c r="AB9" s="5">
        <f t="shared" si="13"/>
        <v>-18503</v>
      </c>
    </row>
    <row r="10" spans="1:28" x14ac:dyDescent="0.35">
      <c r="A10" s="1" t="s">
        <v>18</v>
      </c>
      <c r="B10" s="2">
        <v>0</v>
      </c>
      <c r="C10" s="3">
        <v>1683321</v>
      </c>
      <c r="D10" s="4">
        <f t="shared" si="0"/>
        <v>0</v>
      </c>
      <c r="E10" s="2">
        <v>0</v>
      </c>
      <c r="F10" s="3">
        <v>8000</v>
      </c>
      <c r="G10" s="2">
        <v>0</v>
      </c>
      <c r="H10" s="4">
        <f t="shared" si="1"/>
        <v>0</v>
      </c>
      <c r="I10" s="2">
        <f t="shared" si="2"/>
        <v>0</v>
      </c>
      <c r="J10" s="3">
        <f t="shared" si="3"/>
        <v>1691321</v>
      </c>
      <c r="K10" s="4">
        <f t="shared" si="4"/>
        <v>0</v>
      </c>
      <c r="L10" s="2">
        <v>0</v>
      </c>
      <c r="M10" s="2">
        <v>-573838</v>
      </c>
      <c r="N10" s="4">
        <f t="shared" si="5"/>
        <v>0</v>
      </c>
      <c r="O10" s="2">
        <v>0</v>
      </c>
      <c r="P10" s="2">
        <v>-891728</v>
      </c>
      <c r="Q10" s="4">
        <f t="shared" si="6"/>
        <v>0</v>
      </c>
      <c r="R10" s="2">
        <v>0</v>
      </c>
      <c r="S10" s="2">
        <v>0</v>
      </c>
      <c r="T10" s="4">
        <f t="shared" si="7"/>
        <v>0</v>
      </c>
      <c r="U10" s="2">
        <v>0</v>
      </c>
      <c r="V10" s="2">
        <v>0</v>
      </c>
      <c r="W10" s="2">
        <f t="shared" si="8"/>
        <v>0</v>
      </c>
      <c r="X10" s="2">
        <f t="shared" si="9"/>
        <v>-1465566</v>
      </c>
      <c r="Y10" s="4">
        <f t="shared" si="10"/>
        <v>0</v>
      </c>
      <c r="Z10" s="5">
        <f t="shared" si="11"/>
        <v>0</v>
      </c>
      <c r="AA10" s="6">
        <f t="shared" si="12"/>
        <v>225755</v>
      </c>
      <c r="AB10" s="6">
        <f t="shared" si="13"/>
        <v>225755</v>
      </c>
    </row>
    <row r="11" spans="1:28" x14ac:dyDescent="0.35">
      <c r="A11" s="1" t="s">
        <v>19</v>
      </c>
      <c r="B11" s="2">
        <v>0</v>
      </c>
      <c r="C11" s="3">
        <v>365082</v>
      </c>
      <c r="D11" s="4">
        <f t="shared" si="0"/>
        <v>0</v>
      </c>
      <c r="E11" s="2">
        <v>0</v>
      </c>
      <c r="F11" s="3">
        <v>850125</v>
      </c>
      <c r="G11" s="2">
        <v>0</v>
      </c>
      <c r="H11" s="4">
        <f t="shared" si="1"/>
        <v>0</v>
      </c>
      <c r="I11" s="2">
        <f t="shared" si="2"/>
        <v>0</v>
      </c>
      <c r="J11" s="3">
        <f t="shared" si="3"/>
        <v>1215207</v>
      </c>
      <c r="K11" s="4">
        <f t="shared" si="4"/>
        <v>0</v>
      </c>
      <c r="L11" s="2">
        <v>0</v>
      </c>
      <c r="M11" s="2">
        <v>-905455</v>
      </c>
      <c r="N11" s="4">
        <f t="shared" si="5"/>
        <v>0</v>
      </c>
      <c r="O11" s="2">
        <v>0</v>
      </c>
      <c r="P11" s="2">
        <v>-337795</v>
      </c>
      <c r="Q11" s="4">
        <f t="shared" si="6"/>
        <v>0</v>
      </c>
      <c r="R11" s="2">
        <v>0</v>
      </c>
      <c r="S11" s="2">
        <v>0</v>
      </c>
      <c r="T11" s="4">
        <f t="shared" si="7"/>
        <v>0</v>
      </c>
      <c r="U11" s="2">
        <v>0</v>
      </c>
      <c r="V11" s="2">
        <v>0</v>
      </c>
      <c r="W11" s="2">
        <f t="shared" si="8"/>
        <v>0</v>
      </c>
      <c r="X11" s="2">
        <f t="shared" si="9"/>
        <v>-1243250</v>
      </c>
      <c r="Y11" s="4">
        <f t="shared" si="10"/>
        <v>0</v>
      </c>
      <c r="Z11" s="5">
        <f t="shared" si="11"/>
        <v>0</v>
      </c>
      <c r="AA11" s="5">
        <f t="shared" si="12"/>
        <v>-28043</v>
      </c>
      <c r="AB11" s="5">
        <f t="shared" si="13"/>
        <v>-28043</v>
      </c>
    </row>
    <row r="12" spans="1:28" x14ac:dyDescent="0.35">
      <c r="A12" s="1" t="s">
        <v>20</v>
      </c>
      <c r="B12" s="2">
        <v>0</v>
      </c>
      <c r="C12" s="3">
        <v>2122234</v>
      </c>
      <c r="D12" s="4">
        <f t="shared" si="0"/>
        <v>0</v>
      </c>
      <c r="E12" s="2">
        <v>0</v>
      </c>
      <c r="F12" s="3">
        <v>47374</v>
      </c>
      <c r="G12" s="2">
        <v>0</v>
      </c>
      <c r="H12" s="4">
        <f t="shared" si="1"/>
        <v>0</v>
      </c>
      <c r="I12" s="2">
        <f t="shared" si="2"/>
        <v>0</v>
      </c>
      <c r="J12" s="3">
        <f t="shared" si="3"/>
        <v>2169608</v>
      </c>
      <c r="K12" s="4">
        <f t="shared" si="4"/>
        <v>0</v>
      </c>
      <c r="L12" s="2">
        <v>0</v>
      </c>
      <c r="M12" s="2">
        <v>-1022431</v>
      </c>
      <c r="N12" s="4">
        <f t="shared" si="5"/>
        <v>0</v>
      </c>
      <c r="O12" s="2">
        <v>0</v>
      </c>
      <c r="P12" s="2">
        <v>-1058311</v>
      </c>
      <c r="Q12" s="4">
        <f t="shared" si="6"/>
        <v>0</v>
      </c>
      <c r="R12" s="2">
        <v>0</v>
      </c>
      <c r="S12" s="2">
        <v>-17783</v>
      </c>
      <c r="T12" s="4">
        <f t="shared" si="7"/>
        <v>0</v>
      </c>
      <c r="U12" s="2">
        <v>0</v>
      </c>
      <c r="V12" s="2">
        <v>0</v>
      </c>
      <c r="W12" s="2">
        <f t="shared" si="8"/>
        <v>0</v>
      </c>
      <c r="X12" s="2">
        <f t="shared" si="9"/>
        <v>-2098525</v>
      </c>
      <c r="Y12" s="4">
        <f t="shared" si="10"/>
        <v>0</v>
      </c>
      <c r="Z12" s="5">
        <f t="shared" si="11"/>
        <v>0</v>
      </c>
      <c r="AA12" s="6">
        <f t="shared" si="12"/>
        <v>71083</v>
      </c>
      <c r="AB12" s="6">
        <f t="shared" si="13"/>
        <v>71083</v>
      </c>
    </row>
    <row r="13" spans="1:28" x14ac:dyDescent="0.35">
      <c r="A13" s="1" t="s">
        <v>21</v>
      </c>
      <c r="B13" s="2">
        <v>0</v>
      </c>
      <c r="C13" s="3">
        <v>61461</v>
      </c>
      <c r="D13" s="4">
        <f t="shared" si="0"/>
        <v>0</v>
      </c>
      <c r="E13" s="2">
        <v>0</v>
      </c>
      <c r="F13" s="3">
        <v>47184</v>
      </c>
      <c r="G13" s="2">
        <v>0</v>
      </c>
      <c r="H13" s="4">
        <f t="shared" si="1"/>
        <v>0</v>
      </c>
      <c r="I13" s="2">
        <f t="shared" si="2"/>
        <v>0</v>
      </c>
      <c r="J13" s="3">
        <f t="shared" si="3"/>
        <v>108645</v>
      </c>
      <c r="K13" s="4">
        <f t="shared" si="4"/>
        <v>0</v>
      </c>
      <c r="L13" s="2">
        <v>0</v>
      </c>
      <c r="M13" s="2">
        <v>-744702</v>
      </c>
      <c r="N13" s="4">
        <f t="shared" si="5"/>
        <v>0</v>
      </c>
      <c r="O13" s="2">
        <v>0</v>
      </c>
      <c r="P13" s="2">
        <v>-261074</v>
      </c>
      <c r="Q13" s="4">
        <f t="shared" si="6"/>
        <v>0</v>
      </c>
      <c r="R13" s="2">
        <v>0</v>
      </c>
      <c r="S13" s="2">
        <v>-1828</v>
      </c>
      <c r="T13" s="4">
        <f t="shared" si="7"/>
        <v>0</v>
      </c>
      <c r="U13" s="2">
        <v>0</v>
      </c>
      <c r="V13" s="2">
        <v>0</v>
      </c>
      <c r="W13" s="2">
        <f t="shared" si="8"/>
        <v>0</v>
      </c>
      <c r="X13" s="2">
        <f t="shared" si="9"/>
        <v>-1007604</v>
      </c>
      <c r="Y13" s="4">
        <f t="shared" si="10"/>
        <v>0</v>
      </c>
      <c r="Z13" s="5">
        <f t="shared" si="11"/>
        <v>0</v>
      </c>
      <c r="AA13" s="5">
        <f t="shared" si="12"/>
        <v>-898959</v>
      </c>
      <c r="AB13" s="5">
        <f t="shared" si="13"/>
        <v>-898959</v>
      </c>
    </row>
    <row r="14" spans="1:28" x14ac:dyDescent="0.35">
      <c r="A14" s="1" t="s">
        <v>22</v>
      </c>
      <c r="B14" s="2">
        <v>0</v>
      </c>
      <c r="C14" s="2">
        <v>0</v>
      </c>
      <c r="D14" s="4">
        <f t="shared" si="0"/>
        <v>0</v>
      </c>
      <c r="E14" s="2">
        <v>0</v>
      </c>
      <c r="F14" s="3">
        <v>770542</v>
      </c>
      <c r="G14" s="2">
        <v>0</v>
      </c>
      <c r="H14" s="4">
        <f t="shared" si="1"/>
        <v>0</v>
      </c>
      <c r="I14" s="2">
        <f t="shared" si="2"/>
        <v>0</v>
      </c>
      <c r="J14" s="3">
        <f t="shared" si="3"/>
        <v>770542</v>
      </c>
      <c r="K14" s="4">
        <f t="shared" si="4"/>
        <v>0</v>
      </c>
      <c r="L14" s="2">
        <v>0</v>
      </c>
      <c r="M14" s="2">
        <v>0</v>
      </c>
      <c r="N14" s="4">
        <f t="shared" si="5"/>
        <v>0</v>
      </c>
      <c r="O14" s="2">
        <v>0</v>
      </c>
      <c r="P14" s="2">
        <v>-10</v>
      </c>
      <c r="Q14" s="4">
        <f t="shared" si="6"/>
        <v>0</v>
      </c>
      <c r="R14" s="2">
        <v>0</v>
      </c>
      <c r="S14" s="2">
        <v>-207193</v>
      </c>
      <c r="T14" s="4">
        <f t="shared" si="7"/>
        <v>0</v>
      </c>
      <c r="U14" s="2">
        <v>0</v>
      </c>
      <c r="V14" s="2">
        <v>0</v>
      </c>
      <c r="W14" s="2">
        <f t="shared" si="8"/>
        <v>0</v>
      </c>
      <c r="X14" s="2">
        <f t="shared" si="9"/>
        <v>-207203</v>
      </c>
      <c r="Y14" s="4">
        <f t="shared" si="10"/>
        <v>0</v>
      </c>
      <c r="Z14" s="5">
        <f t="shared" si="11"/>
        <v>0</v>
      </c>
      <c r="AA14" s="6">
        <f t="shared" si="12"/>
        <v>563339</v>
      </c>
      <c r="AB14" s="6">
        <f t="shared" si="13"/>
        <v>563339</v>
      </c>
    </row>
    <row r="15" spans="1:28" x14ac:dyDescent="0.35">
      <c r="A15" s="7" t="s">
        <v>23</v>
      </c>
      <c r="B15" s="8">
        <f>SUM(B6:B14)</f>
        <v>0</v>
      </c>
      <c r="C15" s="9">
        <f>SUM(C6:C14)</f>
        <v>4416745</v>
      </c>
      <c r="D15" s="10">
        <f t="shared" si="0"/>
        <v>0</v>
      </c>
      <c r="E15" s="8">
        <f>SUM(E6:E14)</f>
        <v>0</v>
      </c>
      <c r="F15" s="9">
        <f>SUM(F6:F14)</f>
        <v>3567670</v>
      </c>
      <c r="G15" s="8">
        <f>SUM(G6:G14)</f>
        <v>0</v>
      </c>
      <c r="H15" s="10">
        <f t="shared" si="1"/>
        <v>0</v>
      </c>
      <c r="I15" s="8">
        <f>SUM(I6:I14)</f>
        <v>0</v>
      </c>
      <c r="J15" s="9">
        <f>SUM(J6:J14)</f>
        <v>7984415</v>
      </c>
      <c r="K15" s="10">
        <f t="shared" si="4"/>
        <v>0</v>
      </c>
      <c r="L15" s="8">
        <f>SUM(L6:L14)</f>
        <v>0</v>
      </c>
      <c r="M15" s="8">
        <f>SUM(M6:M14)</f>
        <v>-3407206</v>
      </c>
      <c r="N15" s="10">
        <f t="shared" si="5"/>
        <v>0</v>
      </c>
      <c r="O15" s="8">
        <f>SUM(O6:O14)</f>
        <v>0</v>
      </c>
      <c r="P15" s="8">
        <f>SUM(P6:P14)</f>
        <v>-4396587</v>
      </c>
      <c r="Q15" s="10">
        <f t="shared" si="6"/>
        <v>0</v>
      </c>
      <c r="R15" s="8">
        <f>SUM(R6:R14)</f>
        <v>0</v>
      </c>
      <c r="S15" s="8">
        <f>SUM(S6:S14)</f>
        <v>-226804</v>
      </c>
      <c r="T15" s="10">
        <f t="shared" si="7"/>
        <v>0</v>
      </c>
      <c r="U15" s="8">
        <f>SUM(U6:U14)</f>
        <v>0</v>
      </c>
      <c r="V15" s="8">
        <v>0</v>
      </c>
      <c r="W15" s="8">
        <f>SUM(W6:W14)</f>
        <v>0</v>
      </c>
      <c r="X15" s="8">
        <f>SUM(X6:X14)</f>
        <v>-8030597</v>
      </c>
      <c r="Y15" s="10">
        <f t="shared" si="10"/>
        <v>0</v>
      </c>
      <c r="Z15" s="11">
        <f>SUM(Z6:Z14)</f>
        <v>0</v>
      </c>
      <c r="AA15" s="11">
        <f>SUM(AA6:AA14)</f>
        <v>-46182</v>
      </c>
      <c r="AB15" s="11">
        <f>SUM(AB6:AB14)</f>
        <v>-46182</v>
      </c>
    </row>
  </sheetData>
  <mergeCells count="12">
    <mergeCell ref="A1:AB2"/>
    <mergeCell ref="B3:K3"/>
    <mergeCell ref="L3:Y3"/>
    <mergeCell ref="Z3:AB3"/>
    <mergeCell ref="B4:D4"/>
    <mergeCell ref="E4:H4"/>
    <mergeCell ref="I4:K4"/>
    <mergeCell ref="L4:N4"/>
    <mergeCell ref="O4:Q4"/>
    <mergeCell ref="R4:T4"/>
    <mergeCell ref="U4:Y4"/>
    <mergeCell ref="Z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rightToLeft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5" x14ac:dyDescent="0.35"/>
  <cols>
    <col min="1" max="1" width="9.1796875" customWidth="1"/>
    <col min="2" max="2" width="21.453125" customWidth="1"/>
    <col min="3" max="3" width="9.1796875" customWidth="1"/>
    <col min="4" max="4" width="10.1796875" customWidth="1"/>
    <col min="5" max="6" width="9.1796875" customWidth="1"/>
    <col min="7" max="7" width="10.1796875" customWidth="1"/>
    <col min="8" max="8" width="12.1796875" customWidth="1"/>
    <col min="9" max="9" width="9.1796875" customWidth="1"/>
    <col min="10" max="10" width="16" customWidth="1"/>
    <col min="11" max="11" width="15.1796875" customWidth="1"/>
    <col min="12" max="12" width="14.453125" customWidth="1"/>
    <col min="13" max="13" width="9.1796875" customWidth="1"/>
    <col min="14" max="14" width="10.81640625" customWidth="1"/>
    <col min="15" max="16" width="9.1796875" customWidth="1"/>
    <col min="17" max="17" width="10.81640625" customWidth="1"/>
    <col min="18" max="21" width="9.1796875" customWidth="1"/>
    <col min="22" max="22" width="12.453125" customWidth="1"/>
    <col min="23" max="23" width="9.1796875" customWidth="1"/>
    <col min="24" max="24" width="15.7265625" customWidth="1"/>
    <col min="25" max="25" width="19.26953125" customWidth="1"/>
    <col min="26" max="26" width="14.6328125" customWidth="1"/>
    <col min="27" max="27" width="9.26953125" customWidth="1"/>
    <col min="28" max="28" width="13.36328125" customWidth="1"/>
    <col min="29" max="29" width="9.1796875" customWidth="1"/>
  </cols>
  <sheetData>
    <row r="1" spans="1:2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35">
      <c r="A3" s="13"/>
      <c r="B3" s="13"/>
      <c r="C3" s="25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6" t="s">
        <v>2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 t="s">
        <v>42</v>
      </c>
      <c r="AA3" s="27"/>
      <c r="AB3" s="27"/>
      <c r="AC3" s="27"/>
    </row>
    <row r="4" spans="1:29" x14ac:dyDescent="0.35">
      <c r="A4" s="13"/>
      <c r="B4" s="13"/>
      <c r="C4" s="25" t="s">
        <v>35</v>
      </c>
      <c r="D4" s="25"/>
      <c r="E4" s="25"/>
      <c r="F4" s="26" t="s">
        <v>34</v>
      </c>
      <c r="G4" s="26"/>
      <c r="H4" s="26"/>
      <c r="I4" s="26"/>
      <c r="J4" s="25" t="s">
        <v>26</v>
      </c>
      <c r="K4" s="25"/>
      <c r="L4" s="25"/>
      <c r="M4" s="26" t="s">
        <v>39</v>
      </c>
      <c r="N4" s="26"/>
      <c r="O4" s="26"/>
      <c r="P4" s="26" t="s">
        <v>37</v>
      </c>
      <c r="Q4" s="26"/>
      <c r="R4" s="26"/>
      <c r="S4" s="26" t="s">
        <v>38</v>
      </c>
      <c r="T4" s="26"/>
      <c r="U4" s="26"/>
      <c r="V4" s="26" t="s">
        <v>26</v>
      </c>
      <c r="W4" s="26"/>
      <c r="X4" s="26"/>
      <c r="Y4" s="26"/>
      <c r="Z4" s="26" t="s">
        <v>26</v>
      </c>
      <c r="AA4" s="27"/>
      <c r="AB4" s="27"/>
      <c r="AC4" s="27"/>
    </row>
    <row r="5" spans="1:29" x14ac:dyDescent="0.35">
      <c r="A5" s="13" t="s">
        <v>24</v>
      </c>
      <c r="B5" s="13" t="s">
        <v>4</v>
      </c>
      <c r="C5" s="14" t="s">
        <v>28</v>
      </c>
      <c r="D5" s="14" t="s">
        <v>43</v>
      </c>
      <c r="E5" s="14" t="s">
        <v>44</v>
      </c>
      <c r="F5" s="14" t="s">
        <v>28</v>
      </c>
      <c r="G5" s="14" t="s">
        <v>43</v>
      </c>
      <c r="H5" s="14" t="s">
        <v>45</v>
      </c>
      <c r="I5" s="14" t="s">
        <v>44</v>
      </c>
      <c r="J5" s="14" t="s">
        <v>5</v>
      </c>
      <c r="K5" s="14" t="s">
        <v>6</v>
      </c>
      <c r="L5" s="14" t="s">
        <v>7</v>
      </c>
      <c r="M5" s="15" t="s">
        <v>28</v>
      </c>
      <c r="N5" s="15" t="s">
        <v>43</v>
      </c>
      <c r="O5" s="15" t="s">
        <v>44</v>
      </c>
      <c r="P5" s="15" t="s">
        <v>28</v>
      </c>
      <c r="Q5" s="15" t="s">
        <v>43</v>
      </c>
      <c r="R5" s="15" t="s">
        <v>44</v>
      </c>
      <c r="S5" s="15" t="s">
        <v>28</v>
      </c>
      <c r="T5" s="15" t="s">
        <v>43</v>
      </c>
      <c r="U5" s="15" t="s">
        <v>44</v>
      </c>
      <c r="V5" s="15" t="s">
        <v>46</v>
      </c>
      <c r="W5" s="15" t="s">
        <v>31</v>
      </c>
      <c r="X5" s="15" t="s">
        <v>8</v>
      </c>
      <c r="Y5" s="15" t="s">
        <v>9</v>
      </c>
      <c r="Z5" s="15" t="s">
        <v>10</v>
      </c>
      <c r="AA5" s="16" t="s">
        <v>11</v>
      </c>
      <c r="AB5" s="16" t="s">
        <v>12</v>
      </c>
      <c r="AC5" s="16" t="s">
        <v>13</v>
      </c>
    </row>
    <row r="6" spans="1:29" x14ac:dyDescent="0.35">
      <c r="A6" s="1" t="s">
        <v>25</v>
      </c>
      <c r="B6" s="1" t="s">
        <v>14</v>
      </c>
      <c r="C6" s="2">
        <v>0</v>
      </c>
      <c r="D6" s="3">
        <v>2955</v>
      </c>
      <c r="E6" s="4">
        <f t="shared" ref="E6:E16" si="0">IFERROR(D6/C6*100,0)</f>
        <v>0</v>
      </c>
      <c r="F6" s="2">
        <v>0</v>
      </c>
      <c r="G6" s="3">
        <v>205000</v>
      </c>
      <c r="H6" s="2">
        <v>0</v>
      </c>
      <c r="I6" s="4">
        <f t="shared" ref="I6:I16" si="1">IFERROR((G6+H6)/F6*100,0)</f>
        <v>0</v>
      </c>
      <c r="J6" s="2">
        <f t="shared" ref="J6:J15" si="2">C6+F6</f>
        <v>0</v>
      </c>
      <c r="K6" s="3">
        <f t="shared" ref="K6:K15" si="3">D6+G6+H6</f>
        <v>207955</v>
      </c>
      <c r="L6" s="4">
        <f t="shared" ref="L6:L16" si="4">IFERROR(K6/J6*100,0)</f>
        <v>0</v>
      </c>
      <c r="M6" s="2">
        <v>0</v>
      </c>
      <c r="N6" s="2">
        <v>0</v>
      </c>
      <c r="O6" s="4">
        <f t="shared" ref="O6:O16" si="5">IFERROR(N6/M6*100,0)</f>
        <v>0</v>
      </c>
      <c r="P6" s="2">
        <v>0</v>
      </c>
      <c r="Q6" s="2">
        <v>-202681</v>
      </c>
      <c r="R6" s="4">
        <f t="shared" ref="R6:R16" si="6">IFERROR(Q6/P6*100,0)</f>
        <v>0</v>
      </c>
      <c r="S6" s="2">
        <v>0</v>
      </c>
      <c r="T6" s="2">
        <v>0</v>
      </c>
      <c r="U6" s="4">
        <f t="shared" ref="U6:U16" si="7">IFERROR(T6/S6*100,0)</f>
        <v>0</v>
      </c>
      <c r="V6" s="2">
        <v>0</v>
      </c>
      <c r="W6" s="2">
        <v>0</v>
      </c>
      <c r="X6" s="2">
        <f t="shared" ref="X6:X15" si="8">M6+P6+S6</f>
        <v>0</v>
      </c>
      <c r="Y6" s="2">
        <f t="shared" ref="Y6:Y15" si="9">N6+Q6+T6+V6+W6</f>
        <v>-202681</v>
      </c>
      <c r="Z6" s="4">
        <f t="shared" ref="Z6:Z16" si="10">IFERROR(Y6/X6*100,0)</f>
        <v>0</v>
      </c>
      <c r="AA6" s="5">
        <f t="shared" ref="AA6:AA15" si="11">J6+X6</f>
        <v>0</v>
      </c>
      <c r="AB6" s="6">
        <f t="shared" ref="AB6:AB15" si="12">K6+Y6</f>
        <v>5274</v>
      </c>
      <c r="AC6" s="6">
        <f t="shared" ref="AC6:AC15" si="13">AB6-AA6</f>
        <v>5274</v>
      </c>
    </row>
    <row r="7" spans="1:29" x14ac:dyDescent="0.35">
      <c r="A7" s="1" t="s">
        <v>25</v>
      </c>
      <c r="B7" s="1" t="s">
        <v>20</v>
      </c>
      <c r="C7" s="2">
        <v>0</v>
      </c>
      <c r="D7" s="3">
        <v>2122234</v>
      </c>
      <c r="E7" s="4">
        <f t="shared" si="0"/>
        <v>0</v>
      </c>
      <c r="F7" s="2">
        <v>0</v>
      </c>
      <c r="G7" s="3">
        <v>47374</v>
      </c>
      <c r="H7" s="2">
        <v>0</v>
      </c>
      <c r="I7" s="4">
        <f t="shared" si="1"/>
        <v>0</v>
      </c>
      <c r="J7" s="2">
        <f t="shared" si="2"/>
        <v>0</v>
      </c>
      <c r="K7" s="3">
        <f t="shared" si="3"/>
        <v>2169608</v>
      </c>
      <c r="L7" s="4">
        <f t="shared" si="4"/>
        <v>0</v>
      </c>
      <c r="M7" s="2">
        <v>0</v>
      </c>
      <c r="N7" s="2">
        <v>-1022431</v>
      </c>
      <c r="O7" s="4">
        <f t="shared" si="5"/>
        <v>0</v>
      </c>
      <c r="P7" s="2">
        <v>0</v>
      </c>
      <c r="Q7" s="2">
        <v>-1058311</v>
      </c>
      <c r="R7" s="4">
        <f t="shared" si="6"/>
        <v>0</v>
      </c>
      <c r="S7" s="2">
        <v>0</v>
      </c>
      <c r="T7" s="2">
        <v>-17783</v>
      </c>
      <c r="U7" s="4">
        <f t="shared" si="7"/>
        <v>0</v>
      </c>
      <c r="V7" s="2">
        <v>0</v>
      </c>
      <c r="W7" s="2">
        <v>0</v>
      </c>
      <c r="X7" s="2">
        <f t="shared" si="8"/>
        <v>0</v>
      </c>
      <c r="Y7" s="2">
        <f t="shared" si="9"/>
        <v>-2098525</v>
      </c>
      <c r="Z7" s="4">
        <f t="shared" si="10"/>
        <v>0</v>
      </c>
      <c r="AA7" s="5">
        <f t="shared" si="11"/>
        <v>0</v>
      </c>
      <c r="AB7" s="6">
        <f t="shared" si="12"/>
        <v>71083</v>
      </c>
      <c r="AC7" s="6">
        <f t="shared" si="13"/>
        <v>71083</v>
      </c>
    </row>
    <row r="8" spans="1:29" x14ac:dyDescent="0.35">
      <c r="A8" s="1" t="s">
        <v>25</v>
      </c>
      <c r="B8" s="1" t="s">
        <v>18</v>
      </c>
      <c r="C8" s="2">
        <v>0</v>
      </c>
      <c r="D8" s="3">
        <v>1683321</v>
      </c>
      <c r="E8" s="4">
        <f t="shared" si="0"/>
        <v>0</v>
      </c>
      <c r="F8" s="2">
        <v>0</v>
      </c>
      <c r="G8" s="3">
        <v>8000</v>
      </c>
      <c r="H8" s="2">
        <v>0</v>
      </c>
      <c r="I8" s="4">
        <f t="shared" si="1"/>
        <v>0</v>
      </c>
      <c r="J8" s="2">
        <f t="shared" si="2"/>
        <v>0</v>
      </c>
      <c r="K8" s="3">
        <f t="shared" si="3"/>
        <v>1691321</v>
      </c>
      <c r="L8" s="4">
        <f t="shared" si="4"/>
        <v>0</v>
      </c>
      <c r="M8" s="2">
        <v>0</v>
      </c>
      <c r="N8" s="2">
        <v>-573838</v>
      </c>
      <c r="O8" s="4">
        <f t="shared" si="5"/>
        <v>0</v>
      </c>
      <c r="P8" s="2">
        <v>0</v>
      </c>
      <c r="Q8" s="2">
        <v>-891728</v>
      </c>
      <c r="R8" s="4">
        <f t="shared" si="6"/>
        <v>0</v>
      </c>
      <c r="S8" s="2">
        <v>0</v>
      </c>
      <c r="T8" s="2">
        <v>0</v>
      </c>
      <c r="U8" s="4">
        <f t="shared" si="7"/>
        <v>0</v>
      </c>
      <c r="V8" s="2">
        <v>0</v>
      </c>
      <c r="W8" s="2">
        <v>0</v>
      </c>
      <c r="X8" s="2">
        <f t="shared" si="8"/>
        <v>0</v>
      </c>
      <c r="Y8" s="2">
        <f t="shared" si="9"/>
        <v>-1465566</v>
      </c>
      <c r="Z8" s="4">
        <f t="shared" si="10"/>
        <v>0</v>
      </c>
      <c r="AA8" s="5">
        <f t="shared" si="11"/>
        <v>0</v>
      </c>
      <c r="AB8" s="6">
        <f t="shared" si="12"/>
        <v>225755</v>
      </c>
      <c r="AC8" s="6">
        <f t="shared" si="13"/>
        <v>225755</v>
      </c>
    </row>
    <row r="9" spans="1:29" x14ac:dyDescent="0.35">
      <c r="A9" s="1" t="s">
        <v>25</v>
      </c>
      <c r="B9" s="1" t="s">
        <v>21</v>
      </c>
      <c r="C9" s="2">
        <v>0</v>
      </c>
      <c r="D9" s="3">
        <v>61461</v>
      </c>
      <c r="E9" s="4">
        <f t="shared" si="0"/>
        <v>0</v>
      </c>
      <c r="F9" s="2">
        <v>0</v>
      </c>
      <c r="G9" s="3">
        <v>47184</v>
      </c>
      <c r="H9" s="2">
        <v>0</v>
      </c>
      <c r="I9" s="4">
        <f t="shared" si="1"/>
        <v>0</v>
      </c>
      <c r="J9" s="2">
        <f t="shared" si="2"/>
        <v>0</v>
      </c>
      <c r="K9" s="3">
        <f t="shared" si="3"/>
        <v>108645</v>
      </c>
      <c r="L9" s="4">
        <f t="shared" si="4"/>
        <v>0</v>
      </c>
      <c r="M9" s="2">
        <v>0</v>
      </c>
      <c r="N9" s="2">
        <v>-744702</v>
      </c>
      <c r="O9" s="4">
        <f t="shared" si="5"/>
        <v>0</v>
      </c>
      <c r="P9" s="2">
        <v>0</v>
      </c>
      <c r="Q9" s="2">
        <v>-261074</v>
      </c>
      <c r="R9" s="4">
        <f t="shared" si="6"/>
        <v>0</v>
      </c>
      <c r="S9" s="2">
        <v>0</v>
      </c>
      <c r="T9" s="2">
        <v>-1828</v>
      </c>
      <c r="U9" s="4">
        <f t="shared" si="7"/>
        <v>0</v>
      </c>
      <c r="V9" s="2">
        <v>0</v>
      </c>
      <c r="W9" s="2">
        <v>0</v>
      </c>
      <c r="X9" s="2">
        <f t="shared" si="8"/>
        <v>0</v>
      </c>
      <c r="Y9" s="2">
        <f t="shared" si="9"/>
        <v>-1007604</v>
      </c>
      <c r="Z9" s="4">
        <f t="shared" si="10"/>
        <v>0</v>
      </c>
      <c r="AA9" s="5">
        <f t="shared" si="11"/>
        <v>0</v>
      </c>
      <c r="AB9" s="5">
        <f t="shared" si="12"/>
        <v>-898959</v>
      </c>
      <c r="AC9" s="5">
        <f t="shared" si="13"/>
        <v>-898959</v>
      </c>
    </row>
    <row r="10" spans="1:29" x14ac:dyDescent="0.35">
      <c r="A10" s="1" t="s">
        <v>25</v>
      </c>
      <c r="B10" s="1" t="s">
        <v>15</v>
      </c>
      <c r="C10" s="2">
        <v>0</v>
      </c>
      <c r="D10" s="3">
        <v>47238</v>
      </c>
      <c r="E10" s="4">
        <f t="shared" si="0"/>
        <v>0</v>
      </c>
      <c r="F10" s="2">
        <v>0</v>
      </c>
      <c r="G10" s="2">
        <v>0</v>
      </c>
      <c r="H10" s="2">
        <v>0</v>
      </c>
      <c r="I10" s="4">
        <f t="shared" si="1"/>
        <v>0</v>
      </c>
      <c r="J10" s="2">
        <f t="shared" si="2"/>
        <v>0</v>
      </c>
      <c r="K10" s="3">
        <f t="shared" si="3"/>
        <v>47238</v>
      </c>
      <c r="L10" s="4">
        <f t="shared" si="4"/>
        <v>0</v>
      </c>
      <c r="M10" s="2">
        <v>0</v>
      </c>
      <c r="N10" s="2">
        <v>-14894</v>
      </c>
      <c r="O10" s="4">
        <f t="shared" si="5"/>
        <v>0</v>
      </c>
      <c r="P10" s="2">
        <v>0</v>
      </c>
      <c r="Q10" s="2">
        <v>-1835</v>
      </c>
      <c r="R10" s="4">
        <f t="shared" si="6"/>
        <v>0</v>
      </c>
      <c r="S10" s="2">
        <v>0</v>
      </c>
      <c r="T10" s="2">
        <v>0</v>
      </c>
      <c r="U10" s="4">
        <f t="shared" si="7"/>
        <v>0</v>
      </c>
      <c r="V10" s="2">
        <v>0</v>
      </c>
      <c r="W10" s="2">
        <v>0</v>
      </c>
      <c r="X10" s="2">
        <f t="shared" si="8"/>
        <v>0</v>
      </c>
      <c r="Y10" s="2">
        <f t="shared" si="9"/>
        <v>-16729</v>
      </c>
      <c r="Z10" s="4">
        <f t="shared" si="10"/>
        <v>0</v>
      </c>
      <c r="AA10" s="5">
        <f t="shared" si="11"/>
        <v>0</v>
      </c>
      <c r="AB10" s="6">
        <f t="shared" si="12"/>
        <v>30509</v>
      </c>
      <c r="AC10" s="6">
        <f t="shared" si="13"/>
        <v>30509</v>
      </c>
    </row>
    <row r="11" spans="1:29" x14ac:dyDescent="0.35">
      <c r="A11" s="1" t="s">
        <v>25</v>
      </c>
      <c r="B11" s="1" t="s">
        <v>19</v>
      </c>
      <c r="C11" s="2">
        <v>0</v>
      </c>
      <c r="D11" s="3">
        <v>365082</v>
      </c>
      <c r="E11" s="4">
        <f t="shared" si="0"/>
        <v>0</v>
      </c>
      <c r="F11" s="2">
        <v>0</v>
      </c>
      <c r="G11" s="3">
        <v>850125</v>
      </c>
      <c r="H11" s="2">
        <v>0</v>
      </c>
      <c r="I11" s="4">
        <f t="shared" si="1"/>
        <v>0</v>
      </c>
      <c r="J11" s="2">
        <f t="shared" si="2"/>
        <v>0</v>
      </c>
      <c r="K11" s="3">
        <f t="shared" si="3"/>
        <v>1215207</v>
      </c>
      <c r="L11" s="4">
        <f t="shared" si="4"/>
        <v>0</v>
      </c>
      <c r="M11" s="2">
        <v>0</v>
      </c>
      <c r="N11" s="2">
        <v>-905455</v>
      </c>
      <c r="O11" s="4">
        <f t="shared" si="5"/>
        <v>0</v>
      </c>
      <c r="P11" s="2">
        <v>0</v>
      </c>
      <c r="Q11" s="2">
        <v>-337795</v>
      </c>
      <c r="R11" s="4">
        <f t="shared" si="6"/>
        <v>0</v>
      </c>
      <c r="S11" s="2">
        <v>0</v>
      </c>
      <c r="T11" s="2">
        <v>0</v>
      </c>
      <c r="U11" s="4">
        <f t="shared" si="7"/>
        <v>0</v>
      </c>
      <c r="V11" s="2">
        <v>0</v>
      </c>
      <c r="W11" s="2">
        <v>0</v>
      </c>
      <c r="X11" s="2">
        <f t="shared" si="8"/>
        <v>0</v>
      </c>
      <c r="Y11" s="2">
        <f t="shared" si="9"/>
        <v>-1243250</v>
      </c>
      <c r="Z11" s="4">
        <f t="shared" si="10"/>
        <v>0</v>
      </c>
      <c r="AA11" s="5">
        <f t="shared" si="11"/>
        <v>0</v>
      </c>
      <c r="AB11" s="5">
        <f t="shared" si="12"/>
        <v>-28043</v>
      </c>
      <c r="AC11" s="5">
        <f t="shared" si="13"/>
        <v>-28043</v>
      </c>
    </row>
    <row r="12" spans="1:29" x14ac:dyDescent="0.35">
      <c r="A12" s="1" t="s">
        <v>25</v>
      </c>
      <c r="B12" s="1" t="s">
        <v>16</v>
      </c>
      <c r="C12" s="2">
        <v>0</v>
      </c>
      <c r="D12" s="2">
        <v>0</v>
      </c>
      <c r="E12" s="4">
        <f t="shared" si="0"/>
        <v>0</v>
      </c>
      <c r="F12" s="2">
        <v>0</v>
      </c>
      <c r="G12" s="3">
        <v>261434</v>
      </c>
      <c r="H12" s="2">
        <v>0</v>
      </c>
      <c r="I12" s="4">
        <f t="shared" si="1"/>
        <v>0</v>
      </c>
      <c r="J12" s="2">
        <f t="shared" si="2"/>
        <v>0</v>
      </c>
      <c r="K12" s="3">
        <f t="shared" si="3"/>
        <v>261434</v>
      </c>
      <c r="L12" s="4">
        <f t="shared" si="4"/>
        <v>0</v>
      </c>
      <c r="M12" s="2">
        <v>0</v>
      </c>
      <c r="N12" s="2">
        <v>-125651</v>
      </c>
      <c r="O12" s="4">
        <f t="shared" si="5"/>
        <v>0</v>
      </c>
      <c r="P12" s="2">
        <v>0</v>
      </c>
      <c r="Q12" s="2">
        <v>-132420</v>
      </c>
      <c r="R12" s="4">
        <f t="shared" si="6"/>
        <v>0</v>
      </c>
      <c r="S12" s="2">
        <v>0</v>
      </c>
      <c r="T12" s="2">
        <v>0</v>
      </c>
      <c r="U12" s="4">
        <f t="shared" si="7"/>
        <v>0</v>
      </c>
      <c r="V12" s="2">
        <v>0</v>
      </c>
      <c r="W12" s="2">
        <v>0</v>
      </c>
      <c r="X12" s="2">
        <f t="shared" si="8"/>
        <v>0</v>
      </c>
      <c r="Y12" s="2">
        <f t="shared" si="9"/>
        <v>-258071</v>
      </c>
      <c r="Z12" s="4">
        <f t="shared" si="10"/>
        <v>0</v>
      </c>
      <c r="AA12" s="5">
        <f t="shared" si="11"/>
        <v>0</v>
      </c>
      <c r="AB12" s="6">
        <f t="shared" si="12"/>
        <v>3363</v>
      </c>
      <c r="AC12" s="6">
        <f t="shared" si="13"/>
        <v>3363</v>
      </c>
    </row>
    <row r="13" spans="1:29" x14ac:dyDescent="0.35">
      <c r="A13" s="1" t="s">
        <v>25</v>
      </c>
      <c r="B13" s="1" t="s">
        <v>22</v>
      </c>
      <c r="C13" s="2">
        <v>0</v>
      </c>
      <c r="D13" s="2">
        <v>0</v>
      </c>
      <c r="E13" s="4">
        <f t="shared" si="0"/>
        <v>0</v>
      </c>
      <c r="F13" s="2">
        <v>0</v>
      </c>
      <c r="G13" s="3">
        <v>770542</v>
      </c>
      <c r="H13" s="2">
        <v>0</v>
      </c>
      <c r="I13" s="4">
        <f t="shared" si="1"/>
        <v>0</v>
      </c>
      <c r="J13" s="2">
        <f t="shared" si="2"/>
        <v>0</v>
      </c>
      <c r="K13" s="3">
        <f t="shared" si="3"/>
        <v>770542</v>
      </c>
      <c r="L13" s="4">
        <f t="shared" si="4"/>
        <v>0</v>
      </c>
      <c r="M13" s="2">
        <v>0</v>
      </c>
      <c r="N13" s="2">
        <v>0</v>
      </c>
      <c r="O13" s="4">
        <f t="shared" si="5"/>
        <v>0</v>
      </c>
      <c r="P13" s="2">
        <v>0</v>
      </c>
      <c r="Q13" s="2">
        <v>-10</v>
      </c>
      <c r="R13" s="4">
        <f t="shared" si="6"/>
        <v>0</v>
      </c>
      <c r="S13" s="2">
        <v>0</v>
      </c>
      <c r="T13" s="2">
        <v>-207193</v>
      </c>
      <c r="U13" s="4">
        <f t="shared" si="7"/>
        <v>0</v>
      </c>
      <c r="V13" s="2">
        <v>0</v>
      </c>
      <c r="W13" s="2">
        <v>0</v>
      </c>
      <c r="X13" s="2">
        <f t="shared" si="8"/>
        <v>0</v>
      </c>
      <c r="Y13" s="2">
        <f t="shared" si="9"/>
        <v>-207203</v>
      </c>
      <c r="Z13" s="4">
        <f t="shared" si="10"/>
        <v>0</v>
      </c>
      <c r="AA13" s="5">
        <f t="shared" si="11"/>
        <v>0</v>
      </c>
      <c r="AB13" s="6">
        <f t="shared" si="12"/>
        <v>563339</v>
      </c>
      <c r="AC13" s="6">
        <f t="shared" si="13"/>
        <v>563339</v>
      </c>
    </row>
    <row r="14" spans="1:29" x14ac:dyDescent="0.35">
      <c r="A14" s="1" t="s">
        <v>25</v>
      </c>
      <c r="B14" s="1" t="s">
        <v>17</v>
      </c>
      <c r="C14" s="2">
        <v>0</v>
      </c>
      <c r="D14" s="3">
        <v>134454</v>
      </c>
      <c r="E14" s="4">
        <f t="shared" si="0"/>
        <v>0</v>
      </c>
      <c r="F14" s="2">
        <v>0</v>
      </c>
      <c r="G14" s="3">
        <v>1378011</v>
      </c>
      <c r="H14" s="2">
        <v>0</v>
      </c>
      <c r="I14" s="4">
        <f t="shared" si="1"/>
        <v>0</v>
      </c>
      <c r="J14" s="2">
        <f t="shared" si="2"/>
        <v>0</v>
      </c>
      <c r="K14" s="3">
        <f t="shared" si="3"/>
        <v>1512465</v>
      </c>
      <c r="L14" s="4">
        <f t="shared" si="4"/>
        <v>0</v>
      </c>
      <c r="M14" s="2">
        <v>0</v>
      </c>
      <c r="N14" s="2">
        <v>-20235</v>
      </c>
      <c r="O14" s="4">
        <f t="shared" si="5"/>
        <v>0</v>
      </c>
      <c r="P14" s="2">
        <v>0</v>
      </c>
      <c r="Q14" s="2">
        <v>-1510733</v>
      </c>
      <c r="R14" s="4">
        <f t="shared" si="6"/>
        <v>0</v>
      </c>
      <c r="S14" s="2">
        <v>0</v>
      </c>
      <c r="T14" s="2">
        <v>0</v>
      </c>
      <c r="U14" s="4">
        <f t="shared" si="7"/>
        <v>0</v>
      </c>
      <c r="V14" s="2">
        <v>0</v>
      </c>
      <c r="W14" s="2">
        <v>0</v>
      </c>
      <c r="X14" s="2">
        <f t="shared" si="8"/>
        <v>0</v>
      </c>
      <c r="Y14" s="2">
        <f t="shared" si="9"/>
        <v>-1530968</v>
      </c>
      <c r="Z14" s="4">
        <f t="shared" si="10"/>
        <v>0</v>
      </c>
      <c r="AA14" s="5">
        <f t="shared" si="11"/>
        <v>0</v>
      </c>
      <c r="AB14" s="5">
        <f t="shared" si="12"/>
        <v>-18503</v>
      </c>
      <c r="AC14" s="5">
        <f t="shared" si="13"/>
        <v>-18503</v>
      </c>
    </row>
    <row r="15" spans="1:29" x14ac:dyDescent="0.35">
      <c r="A15" s="7" t="s">
        <v>25</v>
      </c>
      <c r="B15" s="7" t="s">
        <v>26</v>
      </c>
      <c r="C15" s="8">
        <v>0</v>
      </c>
      <c r="D15" s="9">
        <v>4416745</v>
      </c>
      <c r="E15" s="10">
        <f t="shared" si="0"/>
        <v>0</v>
      </c>
      <c r="F15" s="8">
        <v>0</v>
      </c>
      <c r="G15" s="9">
        <v>3567670</v>
      </c>
      <c r="H15" s="8">
        <v>0</v>
      </c>
      <c r="I15" s="10">
        <f t="shared" si="1"/>
        <v>0</v>
      </c>
      <c r="J15" s="8">
        <f t="shared" si="2"/>
        <v>0</v>
      </c>
      <c r="K15" s="9">
        <f t="shared" si="3"/>
        <v>7984415</v>
      </c>
      <c r="L15" s="10">
        <f t="shared" si="4"/>
        <v>0</v>
      </c>
      <c r="M15" s="8">
        <v>0</v>
      </c>
      <c r="N15" s="8">
        <v>-3407206</v>
      </c>
      <c r="O15" s="10">
        <f t="shared" si="5"/>
        <v>0</v>
      </c>
      <c r="P15" s="8">
        <v>0</v>
      </c>
      <c r="Q15" s="8">
        <v>-4396587</v>
      </c>
      <c r="R15" s="10">
        <f t="shared" si="6"/>
        <v>0</v>
      </c>
      <c r="S15" s="8">
        <v>0</v>
      </c>
      <c r="T15" s="8">
        <v>-226804</v>
      </c>
      <c r="U15" s="10">
        <f t="shared" si="7"/>
        <v>0</v>
      </c>
      <c r="V15" s="8">
        <v>0</v>
      </c>
      <c r="W15" s="8">
        <v>0</v>
      </c>
      <c r="X15" s="8">
        <f t="shared" si="8"/>
        <v>0</v>
      </c>
      <c r="Y15" s="8">
        <f t="shared" si="9"/>
        <v>-8030597</v>
      </c>
      <c r="Z15" s="10">
        <f t="shared" si="10"/>
        <v>0</v>
      </c>
      <c r="AA15" s="11">
        <f t="shared" si="11"/>
        <v>0</v>
      </c>
      <c r="AB15" s="11">
        <f t="shared" si="12"/>
        <v>-46182</v>
      </c>
      <c r="AC15" s="11">
        <f t="shared" si="13"/>
        <v>-46182</v>
      </c>
    </row>
    <row r="16" spans="1:29" x14ac:dyDescent="0.35">
      <c r="A16" s="7" t="s">
        <v>23</v>
      </c>
      <c r="B16" s="7" t="s">
        <v>26</v>
      </c>
      <c r="C16" s="8">
        <f>C15</f>
        <v>0</v>
      </c>
      <c r="D16" s="9">
        <f>D15</f>
        <v>4416745</v>
      </c>
      <c r="E16" s="10">
        <f t="shared" si="0"/>
        <v>0</v>
      </c>
      <c r="F16" s="8">
        <f>F15</f>
        <v>0</v>
      </c>
      <c r="G16" s="9">
        <f>G15</f>
        <v>3567670</v>
      </c>
      <c r="H16" s="8">
        <v>0</v>
      </c>
      <c r="I16" s="10">
        <f t="shared" si="1"/>
        <v>0</v>
      </c>
      <c r="J16" s="8">
        <f>J15</f>
        <v>0</v>
      </c>
      <c r="K16" s="9">
        <f>K15</f>
        <v>7984415</v>
      </c>
      <c r="L16" s="10">
        <f t="shared" si="4"/>
        <v>0</v>
      </c>
      <c r="M16" s="8">
        <f>M15</f>
        <v>0</v>
      </c>
      <c r="N16" s="8">
        <f>N15</f>
        <v>-3407206</v>
      </c>
      <c r="O16" s="10">
        <f t="shared" si="5"/>
        <v>0</v>
      </c>
      <c r="P16" s="8">
        <f>P15</f>
        <v>0</v>
      </c>
      <c r="Q16" s="8">
        <f>Q15</f>
        <v>-4396587</v>
      </c>
      <c r="R16" s="10">
        <f t="shared" si="6"/>
        <v>0</v>
      </c>
      <c r="S16" s="8">
        <f>S15</f>
        <v>0</v>
      </c>
      <c r="T16" s="8">
        <f>T15</f>
        <v>-226804</v>
      </c>
      <c r="U16" s="10">
        <f t="shared" si="7"/>
        <v>0</v>
      </c>
      <c r="V16" s="8">
        <f>V15</f>
        <v>0</v>
      </c>
      <c r="W16" s="8">
        <v>0</v>
      </c>
      <c r="X16" s="8">
        <f>X15</f>
        <v>0</v>
      </c>
      <c r="Y16" s="8">
        <f>Y15</f>
        <v>-8030597</v>
      </c>
      <c r="Z16" s="10">
        <f t="shared" si="10"/>
        <v>0</v>
      </c>
      <c r="AA16" s="11">
        <f>AA15</f>
        <v>0</v>
      </c>
      <c r="AB16" s="11">
        <f>AB15</f>
        <v>-46182</v>
      </c>
      <c r="AC16" s="11">
        <f>AC15</f>
        <v>-46182</v>
      </c>
    </row>
  </sheetData>
  <mergeCells count="12">
    <mergeCell ref="A1:AC2"/>
    <mergeCell ref="C3:L3"/>
    <mergeCell ref="M3:Z3"/>
    <mergeCell ref="AA3:AC3"/>
    <mergeCell ref="C4:E4"/>
    <mergeCell ref="F4:I4"/>
    <mergeCell ref="J4:L4"/>
    <mergeCell ref="M4:O4"/>
    <mergeCell ref="P4:R4"/>
    <mergeCell ref="S4:U4"/>
    <mergeCell ref="V4:Z4"/>
    <mergeCell ref="AA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01"/>
  <sheetViews>
    <sheetView rightToLeft="1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5" x14ac:dyDescent="0.35"/>
  <cols>
    <col min="1" max="2" width="21.453125" customWidth="1"/>
    <col min="3" max="4" width="9.1796875" customWidth="1"/>
    <col min="5" max="5" width="10.1796875" customWidth="1"/>
    <col min="6" max="8" width="9.1796875" customWidth="1"/>
    <col min="9" max="9" width="12.1796875" customWidth="1"/>
    <col min="10" max="10" width="9.1796875" customWidth="1"/>
    <col min="11" max="11" width="16" customWidth="1"/>
    <col min="12" max="12" width="15.1796875" customWidth="1"/>
    <col min="13" max="13" width="14.453125" customWidth="1"/>
    <col min="14" max="22" width="9.1796875" customWidth="1"/>
    <col min="23" max="23" width="12.453125" customWidth="1"/>
    <col min="24" max="24" width="9.1796875" customWidth="1"/>
    <col min="25" max="25" width="15.7265625" customWidth="1"/>
    <col min="26" max="26" width="19.26953125" customWidth="1"/>
    <col min="27" max="27" width="14.6328125" customWidth="1"/>
    <col min="28" max="28" width="9.26953125" customWidth="1"/>
    <col min="29" max="29" width="13.36328125" customWidth="1"/>
    <col min="30" max="30" width="9.1796875" customWidth="1"/>
  </cols>
  <sheetData>
    <row r="1" spans="1:30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1"/>
      <c r="AD1" s="1"/>
    </row>
    <row r="2" spans="1:30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1"/>
      <c r="AD2" s="1"/>
    </row>
    <row r="3" spans="1:30" x14ac:dyDescent="0.35">
      <c r="A3" s="13"/>
      <c r="B3" s="13"/>
      <c r="C3" s="13"/>
      <c r="D3" s="25" t="s">
        <v>1</v>
      </c>
      <c r="E3" s="25"/>
      <c r="F3" s="25"/>
      <c r="G3" s="25"/>
      <c r="H3" s="25"/>
      <c r="I3" s="25"/>
      <c r="J3" s="25"/>
      <c r="K3" s="25"/>
      <c r="L3" s="25"/>
      <c r="M3" s="25"/>
      <c r="N3" s="26" t="s">
        <v>2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 t="s">
        <v>42</v>
      </c>
      <c r="AB3" s="27"/>
      <c r="AC3" s="27"/>
      <c r="AD3" s="27"/>
    </row>
    <row r="4" spans="1:30" x14ac:dyDescent="0.35">
      <c r="A4" s="13"/>
      <c r="B4" s="13"/>
      <c r="C4" s="13"/>
      <c r="D4" s="25" t="s">
        <v>35</v>
      </c>
      <c r="E4" s="25"/>
      <c r="F4" s="25"/>
      <c r="G4" s="26" t="s">
        <v>34</v>
      </c>
      <c r="H4" s="26"/>
      <c r="I4" s="26"/>
      <c r="J4" s="26"/>
      <c r="K4" s="25" t="s">
        <v>26</v>
      </c>
      <c r="L4" s="25"/>
      <c r="M4" s="25"/>
      <c r="N4" s="26" t="s">
        <v>39</v>
      </c>
      <c r="O4" s="26"/>
      <c r="P4" s="26"/>
      <c r="Q4" s="26" t="s">
        <v>37</v>
      </c>
      <c r="R4" s="26"/>
      <c r="S4" s="26"/>
      <c r="T4" s="26" t="s">
        <v>38</v>
      </c>
      <c r="U4" s="26" t="s">
        <v>26</v>
      </c>
      <c r="V4" s="26"/>
      <c r="W4" s="26"/>
      <c r="X4" s="26"/>
      <c r="Y4" s="26"/>
      <c r="Z4" s="26"/>
      <c r="AA4" s="26" t="s">
        <v>26</v>
      </c>
      <c r="AB4" s="27"/>
      <c r="AC4" s="27"/>
      <c r="AD4" s="27"/>
    </row>
    <row r="5" spans="1:30" x14ac:dyDescent="0.35">
      <c r="A5" s="13" t="s">
        <v>4</v>
      </c>
      <c r="B5" s="13" t="s">
        <v>47</v>
      </c>
      <c r="C5" s="13" t="s">
        <v>48</v>
      </c>
      <c r="D5" s="14" t="s">
        <v>28</v>
      </c>
      <c r="E5" s="14" t="s">
        <v>43</v>
      </c>
      <c r="F5" s="14" t="s">
        <v>44</v>
      </c>
      <c r="G5" s="14" t="s">
        <v>28</v>
      </c>
      <c r="H5" s="14" t="s">
        <v>43</v>
      </c>
      <c r="I5" s="14" t="s">
        <v>45</v>
      </c>
      <c r="J5" s="14" t="s">
        <v>44</v>
      </c>
      <c r="K5" s="14" t="s">
        <v>5</v>
      </c>
      <c r="L5" s="14" t="s">
        <v>6</v>
      </c>
      <c r="M5" s="14" t="s">
        <v>7</v>
      </c>
      <c r="N5" s="15" t="s">
        <v>28</v>
      </c>
      <c r="O5" s="15" t="s">
        <v>43</v>
      </c>
      <c r="P5" s="15" t="s">
        <v>44</v>
      </c>
      <c r="Q5" s="15" t="s">
        <v>28</v>
      </c>
      <c r="R5" s="15" t="s">
        <v>43</v>
      </c>
      <c r="S5" s="15" t="s">
        <v>44</v>
      </c>
      <c r="T5" s="15" t="s">
        <v>28</v>
      </c>
      <c r="U5" s="15" t="s">
        <v>43</v>
      </c>
      <c r="V5" s="15" t="s">
        <v>44</v>
      </c>
      <c r="W5" s="15" t="s">
        <v>46</v>
      </c>
      <c r="X5" s="15" t="s">
        <v>31</v>
      </c>
      <c r="Y5" s="15" t="s">
        <v>8</v>
      </c>
      <c r="Z5" s="15" t="s">
        <v>9</v>
      </c>
      <c r="AA5" s="15" t="s">
        <v>10</v>
      </c>
      <c r="AB5" s="16" t="s">
        <v>11</v>
      </c>
      <c r="AC5" s="16" t="s">
        <v>12</v>
      </c>
      <c r="AD5" s="16" t="s">
        <v>13</v>
      </c>
    </row>
    <row r="6" spans="1:30" x14ac:dyDescent="0.35">
      <c r="A6" s="1" t="s">
        <v>14</v>
      </c>
      <c r="B6" s="1" t="s">
        <v>14</v>
      </c>
      <c r="C6" s="1" t="s">
        <v>49</v>
      </c>
      <c r="D6" s="2">
        <v>0</v>
      </c>
      <c r="E6" s="3">
        <v>2955</v>
      </c>
      <c r="F6" s="4">
        <f t="shared" ref="F6:F37" si="0">IFERROR(E6/D6*100,0)</f>
        <v>0</v>
      </c>
      <c r="G6" s="2">
        <v>0</v>
      </c>
      <c r="H6" s="2">
        <v>0</v>
      </c>
      <c r="I6" s="2">
        <v>0</v>
      </c>
      <c r="J6" s="4">
        <f t="shared" ref="J6:J37" si="1">IFERROR(H6/G6*100,0)</f>
        <v>0</v>
      </c>
      <c r="K6" s="2">
        <f t="shared" ref="K6:K37" si="2">D6+G6</f>
        <v>0</v>
      </c>
      <c r="L6" s="3">
        <f t="shared" ref="L6:L37" si="3">E6+H6+I6</f>
        <v>2955</v>
      </c>
      <c r="M6" s="4">
        <f t="shared" ref="M6:M37" si="4">IFERROR(L6/K6*100,0)</f>
        <v>0</v>
      </c>
      <c r="N6" s="2">
        <v>0</v>
      </c>
      <c r="O6" s="2">
        <v>0</v>
      </c>
      <c r="P6" s="4">
        <f t="shared" ref="P6:P37" si="5">IFERROR(O6/N6*100,0)</f>
        <v>0</v>
      </c>
      <c r="Q6" s="2">
        <v>0</v>
      </c>
      <c r="R6" s="2">
        <v>0</v>
      </c>
      <c r="S6" s="4">
        <f t="shared" ref="S6:S37" si="6">IFERROR(R6/Q6*100,0)</f>
        <v>0</v>
      </c>
      <c r="T6" s="2">
        <v>0</v>
      </c>
      <c r="U6" s="2">
        <v>0</v>
      </c>
      <c r="V6" s="4">
        <f t="shared" ref="V6:V37" si="7">IFERROR(U6/R6*100,0)</f>
        <v>0</v>
      </c>
      <c r="W6" s="2">
        <v>0</v>
      </c>
      <c r="X6" s="2">
        <v>0</v>
      </c>
      <c r="Y6" s="2">
        <f t="shared" ref="Y6:Y37" si="8">N6+Q6+T6</f>
        <v>0</v>
      </c>
      <c r="Z6" s="2">
        <f t="shared" ref="Z6:Z37" si="9">O6+R6+U6+W6+X6</f>
        <v>0</v>
      </c>
      <c r="AA6" s="4">
        <f t="shared" ref="AA6:AA37" si="10">IFERROR(Z6/Y6*100,0)</f>
        <v>0</v>
      </c>
      <c r="AB6" s="2">
        <f t="shared" ref="AB6:AB37" si="11">K6+Y6</f>
        <v>0</v>
      </c>
      <c r="AC6" s="3">
        <f t="shared" ref="AC6:AC37" si="12">L6+Z6</f>
        <v>2955</v>
      </c>
      <c r="AD6" s="3">
        <f t="shared" ref="AD6:AD37" si="13">AC6-AB6</f>
        <v>2955</v>
      </c>
    </row>
    <row r="7" spans="1:30" x14ac:dyDescent="0.35">
      <c r="A7" s="1" t="s">
        <v>14</v>
      </c>
      <c r="B7" s="1" t="s">
        <v>26</v>
      </c>
      <c r="C7" s="1" t="s">
        <v>50</v>
      </c>
      <c r="D7" s="2">
        <v>0</v>
      </c>
      <c r="E7" s="2">
        <v>0</v>
      </c>
      <c r="F7" s="4">
        <f t="shared" si="0"/>
        <v>0</v>
      </c>
      <c r="G7" s="2">
        <v>0</v>
      </c>
      <c r="H7" s="3">
        <v>205000</v>
      </c>
      <c r="I7" s="2">
        <v>0</v>
      </c>
      <c r="J7" s="4">
        <f t="shared" si="1"/>
        <v>0</v>
      </c>
      <c r="K7" s="2">
        <f t="shared" si="2"/>
        <v>0</v>
      </c>
      <c r="L7" s="3">
        <f t="shared" si="3"/>
        <v>205000</v>
      </c>
      <c r="M7" s="4">
        <f t="shared" si="4"/>
        <v>0</v>
      </c>
      <c r="N7" s="2">
        <v>0</v>
      </c>
      <c r="O7" s="2">
        <v>0</v>
      </c>
      <c r="P7" s="4">
        <f t="shared" si="5"/>
        <v>0</v>
      </c>
      <c r="Q7" s="2">
        <v>0</v>
      </c>
      <c r="R7" s="2">
        <v>0</v>
      </c>
      <c r="S7" s="4">
        <f t="shared" si="6"/>
        <v>0</v>
      </c>
      <c r="T7" s="2">
        <v>0</v>
      </c>
      <c r="U7" s="2">
        <v>0</v>
      </c>
      <c r="V7" s="4">
        <f t="shared" si="7"/>
        <v>0</v>
      </c>
      <c r="W7" s="2">
        <v>0</v>
      </c>
      <c r="X7" s="2">
        <v>0</v>
      </c>
      <c r="Y7" s="2">
        <f t="shared" si="8"/>
        <v>0</v>
      </c>
      <c r="Z7" s="2">
        <f t="shared" si="9"/>
        <v>0</v>
      </c>
      <c r="AA7" s="4">
        <f t="shared" si="10"/>
        <v>0</v>
      </c>
      <c r="AB7" s="2">
        <f t="shared" si="11"/>
        <v>0</v>
      </c>
      <c r="AC7" s="3">
        <f t="shared" si="12"/>
        <v>205000</v>
      </c>
      <c r="AD7" s="3">
        <f t="shared" si="13"/>
        <v>205000</v>
      </c>
    </row>
    <row r="8" spans="1:30" x14ac:dyDescent="0.35">
      <c r="A8" s="1" t="s">
        <v>14</v>
      </c>
      <c r="B8" s="1" t="s">
        <v>26</v>
      </c>
      <c r="C8" s="1" t="s">
        <v>51</v>
      </c>
      <c r="D8" s="2">
        <v>0</v>
      </c>
      <c r="E8" s="2">
        <v>0</v>
      </c>
      <c r="F8" s="4">
        <f t="shared" si="0"/>
        <v>0</v>
      </c>
      <c r="G8" s="2">
        <v>0</v>
      </c>
      <c r="H8" s="2">
        <v>0</v>
      </c>
      <c r="I8" s="2">
        <v>0</v>
      </c>
      <c r="J8" s="4">
        <f t="shared" si="1"/>
        <v>0</v>
      </c>
      <c r="K8" s="2">
        <f t="shared" si="2"/>
        <v>0</v>
      </c>
      <c r="L8" s="2">
        <f t="shared" si="3"/>
        <v>0</v>
      </c>
      <c r="M8" s="4">
        <f t="shared" si="4"/>
        <v>0</v>
      </c>
      <c r="N8" s="2">
        <v>0</v>
      </c>
      <c r="O8" s="2">
        <v>0</v>
      </c>
      <c r="P8" s="4">
        <f t="shared" si="5"/>
        <v>0</v>
      </c>
      <c r="Q8" s="2">
        <v>0</v>
      </c>
      <c r="R8" s="2">
        <v>-202681</v>
      </c>
      <c r="S8" s="4">
        <f t="shared" si="6"/>
        <v>0</v>
      </c>
      <c r="T8" s="2">
        <v>0</v>
      </c>
      <c r="U8" s="2">
        <v>0</v>
      </c>
      <c r="V8" s="4">
        <f t="shared" si="7"/>
        <v>0</v>
      </c>
      <c r="W8" s="2">
        <v>0</v>
      </c>
      <c r="X8" s="2">
        <v>0</v>
      </c>
      <c r="Y8" s="2">
        <f t="shared" si="8"/>
        <v>0</v>
      </c>
      <c r="Z8" s="2">
        <f t="shared" si="9"/>
        <v>-202681</v>
      </c>
      <c r="AA8" s="4">
        <f t="shared" si="10"/>
        <v>0</v>
      </c>
      <c r="AB8" s="2">
        <f t="shared" si="11"/>
        <v>0</v>
      </c>
      <c r="AC8" s="2">
        <f t="shared" si="12"/>
        <v>-202681</v>
      </c>
      <c r="AD8" s="2">
        <f t="shared" si="13"/>
        <v>-202681</v>
      </c>
    </row>
    <row r="9" spans="1:30" x14ac:dyDescent="0.35">
      <c r="A9" s="1" t="s">
        <v>15</v>
      </c>
      <c r="B9" s="1" t="s">
        <v>52</v>
      </c>
      <c r="C9" s="1" t="s">
        <v>53</v>
      </c>
      <c r="D9" s="2">
        <v>0</v>
      </c>
      <c r="E9" s="3">
        <v>438</v>
      </c>
      <c r="F9" s="4">
        <f t="shared" si="0"/>
        <v>0</v>
      </c>
      <c r="G9" s="2">
        <v>0</v>
      </c>
      <c r="H9" s="2">
        <v>0</v>
      </c>
      <c r="I9" s="2">
        <v>0</v>
      </c>
      <c r="J9" s="4">
        <f t="shared" si="1"/>
        <v>0</v>
      </c>
      <c r="K9" s="2">
        <f t="shared" si="2"/>
        <v>0</v>
      </c>
      <c r="L9" s="3">
        <f t="shared" si="3"/>
        <v>438</v>
      </c>
      <c r="M9" s="4">
        <f t="shared" si="4"/>
        <v>0</v>
      </c>
      <c r="N9" s="2">
        <v>0</v>
      </c>
      <c r="O9" s="2">
        <v>0</v>
      </c>
      <c r="P9" s="4">
        <f t="shared" si="5"/>
        <v>0</v>
      </c>
      <c r="Q9" s="2">
        <v>0</v>
      </c>
      <c r="R9" s="2">
        <v>-400</v>
      </c>
      <c r="S9" s="4">
        <f t="shared" si="6"/>
        <v>0</v>
      </c>
      <c r="T9" s="2">
        <v>0</v>
      </c>
      <c r="U9" s="2">
        <v>0</v>
      </c>
      <c r="V9" s="4">
        <f t="shared" si="7"/>
        <v>0</v>
      </c>
      <c r="W9" s="2">
        <v>0</v>
      </c>
      <c r="X9" s="2">
        <v>0</v>
      </c>
      <c r="Y9" s="2">
        <f t="shared" si="8"/>
        <v>0</v>
      </c>
      <c r="Z9" s="2">
        <f t="shared" si="9"/>
        <v>-400</v>
      </c>
      <c r="AA9" s="4">
        <f t="shared" si="10"/>
        <v>0</v>
      </c>
      <c r="AB9" s="2">
        <f t="shared" si="11"/>
        <v>0</v>
      </c>
      <c r="AC9" s="3">
        <f t="shared" si="12"/>
        <v>38</v>
      </c>
      <c r="AD9" s="3">
        <f t="shared" si="13"/>
        <v>38</v>
      </c>
    </row>
    <row r="10" spans="1:30" x14ac:dyDescent="0.35">
      <c r="A10" s="1" t="s">
        <v>15</v>
      </c>
      <c r="B10" s="1" t="s">
        <v>26</v>
      </c>
      <c r="C10" s="1" t="s">
        <v>54</v>
      </c>
      <c r="D10" s="2">
        <v>0</v>
      </c>
      <c r="E10" s="3">
        <v>780</v>
      </c>
      <c r="F10" s="4">
        <f t="shared" si="0"/>
        <v>0</v>
      </c>
      <c r="G10" s="2">
        <v>0</v>
      </c>
      <c r="H10" s="2">
        <v>0</v>
      </c>
      <c r="I10" s="2">
        <v>0</v>
      </c>
      <c r="J10" s="4">
        <f t="shared" si="1"/>
        <v>0</v>
      </c>
      <c r="K10" s="2">
        <f t="shared" si="2"/>
        <v>0</v>
      </c>
      <c r="L10" s="3">
        <f t="shared" si="3"/>
        <v>780</v>
      </c>
      <c r="M10" s="4">
        <f t="shared" si="4"/>
        <v>0</v>
      </c>
      <c r="N10" s="2">
        <v>0</v>
      </c>
      <c r="O10" s="2">
        <v>0</v>
      </c>
      <c r="P10" s="4">
        <f t="shared" si="5"/>
        <v>0</v>
      </c>
      <c r="Q10" s="2">
        <v>0</v>
      </c>
      <c r="R10" s="2">
        <v>-546</v>
      </c>
      <c r="S10" s="4">
        <f t="shared" si="6"/>
        <v>0</v>
      </c>
      <c r="T10" s="2">
        <v>0</v>
      </c>
      <c r="U10" s="2">
        <v>0</v>
      </c>
      <c r="V10" s="4">
        <f t="shared" si="7"/>
        <v>0</v>
      </c>
      <c r="W10" s="2">
        <v>0</v>
      </c>
      <c r="X10" s="2">
        <v>0</v>
      </c>
      <c r="Y10" s="2">
        <f t="shared" si="8"/>
        <v>0</v>
      </c>
      <c r="Z10" s="2">
        <f t="shared" si="9"/>
        <v>-546</v>
      </c>
      <c r="AA10" s="4">
        <f t="shared" si="10"/>
        <v>0</v>
      </c>
      <c r="AB10" s="2">
        <f t="shared" si="11"/>
        <v>0</v>
      </c>
      <c r="AC10" s="3">
        <f t="shared" si="12"/>
        <v>234</v>
      </c>
      <c r="AD10" s="3">
        <f t="shared" si="13"/>
        <v>234</v>
      </c>
    </row>
    <row r="11" spans="1:30" x14ac:dyDescent="0.35">
      <c r="A11" s="1" t="s">
        <v>15</v>
      </c>
      <c r="B11" s="1" t="s">
        <v>26</v>
      </c>
      <c r="C11" s="1" t="s">
        <v>55</v>
      </c>
      <c r="D11" s="2">
        <v>0</v>
      </c>
      <c r="E11" s="3">
        <v>46020</v>
      </c>
      <c r="F11" s="4">
        <f t="shared" si="0"/>
        <v>0</v>
      </c>
      <c r="G11" s="2">
        <v>0</v>
      </c>
      <c r="H11" s="2">
        <v>0</v>
      </c>
      <c r="I11" s="2">
        <v>0</v>
      </c>
      <c r="J11" s="4">
        <f t="shared" si="1"/>
        <v>0</v>
      </c>
      <c r="K11" s="2">
        <f t="shared" si="2"/>
        <v>0</v>
      </c>
      <c r="L11" s="3">
        <f t="shared" si="3"/>
        <v>46020</v>
      </c>
      <c r="M11" s="4">
        <f t="shared" si="4"/>
        <v>0</v>
      </c>
      <c r="N11" s="2">
        <v>0</v>
      </c>
      <c r="O11" s="2">
        <v>-14894</v>
      </c>
      <c r="P11" s="4">
        <f t="shared" si="5"/>
        <v>0</v>
      </c>
      <c r="Q11" s="2">
        <v>0</v>
      </c>
      <c r="R11" s="2">
        <v>-889</v>
      </c>
      <c r="S11" s="4">
        <f t="shared" si="6"/>
        <v>0</v>
      </c>
      <c r="T11" s="2">
        <v>0</v>
      </c>
      <c r="U11" s="2">
        <v>0</v>
      </c>
      <c r="V11" s="4">
        <f t="shared" si="7"/>
        <v>0</v>
      </c>
      <c r="W11" s="2">
        <v>0</v>
      </c>
      <c r="X11" s="2">
        <v>0</v>
      </c>
      <c r="Y11" s="2">
        <f t="shared" si="8"/>
        <v>0</v>
      </c>
      <c r="Z11" s="2">
        <f t="shared" si="9"/>
        <v>-15783</v>
      </c>
      <c r="AA11" s="4">
        <f t="shared" si="10"/>
        <v>0</v>
      </c>
      <c r="AB11" s="2">
        <f t="shared" si="11"/>
        <v>0</v>
      </c>
      <c r="AC11" s="3">
        <f t="shared" si="12"/>
        <v>30237</v>
      </c>
      <c r="AD11" s="3">
        <f t="shared" si="13"/>
        <v>30237</v>
      </c>
    </row>
    <row r="12" spans="1:30" x14ac:dyDescent="0.35">
      <c r="A12" s="1" t="s">
        <v>16</v>
      </c>
      <c r="B12" s="1" t="s">
        <v>16</v>
      </c>
      <c r="C12" s="1" t="s">
        <v>56</v>
      </c>
      <c r="D12" s="2">
        <v>0</v>
      </c>
      <c r="E12" s="2">
        <v>0</v>
      </c>
      <c r="F12" s="4">
        <f t="shared" si="0"/>
        <v>0</v>
      </c>
      <c r="G12" s="2">
        <v>0</v>
      </c>
      <c r="H12" s="3">
        <v>142628</v>
      </c>
      <c r="I12" s="2">
        <v>0</v>
      </c>
      <c r="J12" s="4">
        <f t="shared" si="1"/>
        <v>0</v>
      </c>
      <c r="K12" s="2">
        <f t="shared" si="2"/>
        <v>0</v>
      </c>
      <c r="L12" s="3">
        <f t="shared" si="3"/>
        <v>142628</v>
      </c>
      <c r="M12" s="4">
        <f t="shared" si="4"/>
        <v>0</v>
      </c>
      <c r="N12" s="2">
        <v>0</v>
      </c>
      <c r="O12" s="2">
        <v>-61596</v>
      </c>
      <c r="P12" s="4">
        <f t="shared" si="5"/>
        <v>0</v>
      </c>
      <c r="Q12" s="2">
        <v>0</v>
      </c>
      <c r="R12" s="2">
        <v>-80660</v>
      </c>
      <c r="S12" s="4">
        <f t="shared" si="6"/>
        <v>0</v>
      </c>
      <c r="T12" s="2">
        <v>0</v>
      </c>
      <c r="U12" s="2">
        <v>0</v>
      </c>
      <c r="V12" s="4">
        <f t="shared" si="7"/>
        <v>0</v>
      </c>
      <c r="W12" s="2">
        <v>0</v>
      </c>
      <c r="X12" s="2">
        <v>0</v>
      </c>
      <c r="Y12" s="2">
        <f t="shared" si="8"/>
        <v>0</v>
      </c>
      <c r="Z12" s="2">
        <f t="shared" si="9"/>
        <v>-142256</v>
      </c>
      <c r="AA12" s="4">
        <f t="shared" si="10"/>
        <v>0</v>
      </c>
      <c r="AB12" s="2">
        <f t="shared" si="11"/>
        <v>0</v>
      </c>
      <c r="AC12" s="3">
        <f t="shared" si="12"/>
        <v>372</v>
      </c>
      <c r="AD12" s="3">
        <f t="shared" si="13"/>
        <v>372</v>
      </c>
    </row>
    <row r="13" spans="1:30" x14ac:dyDescent="0.35">
      <c r="A13" s="1" t="s">
        <v>16</v>
      </c>
      <c r="B13" s="1" t="s">
        <v>26</v>
      </c>
      <c r="C13" s="1" t="s">
        <v>57</v>
      </c>
      <c r="D13" s="2">
        <v>0</v>
      </c>
      <c r="E13" s="2">
        <v>0</v>
      </c>
      <c r="F13" s="4">
        <f t="shared" si="0"/>
        <v>0</v>
      </c>
      <c r="G13" s="2">
        <v>0</v>
      </c>
      <c r="H13" s="3">
        <v>51502</v>
      </c>
      <c r="I13" s="2">
        <v>0</v>
      </c>
      <c r="J13" s="4">
        <f t="shared" si="1"/>
        <v>0</v>
      </c>
      <c r="K13" s="2">
        <f t="shared" si="2"/>
        <v>0</v>
      </c>
      <c r="L13" s="3">
        <f t="shared" si="3"/>
        <v>51502</v>
      </c>
      <c r="M13" s="4">
        <f t="shared" si="4"/>
        <v>0</v>
      </c>
      <c r="N13" s="2">
        <v>0</v>
      </c>
      <c r="O13" s="2">
        <v>-27620</v>
      </c>
      <c r="P13" s="4">
        <f t="shared" si="5"/>
        <v>0</v>
      </c>
      <c r="Q13" s="2">
        <v>0</v>
      </c>
      <c r="R13" s="2">
        <v>-17696</v>
      </c>
      <c r="S13" s="4">
        <f t="shared" si="6"/>
        <v>0</v>
      </c>
      <c r="T13" s="2">
        <v>0</v>
      </c>
      <c r="U13" s="2">
        <v>0</v>
      </c>
      <c r="V13" s="4">
        <f t="shared" si="7"/>
        <v>0</v>
      </c>
      <c r="W13" s="2">
        <v>0</v>
      </c>
      <c r="X13" s="2">
        <v>0</v>
      </c>
      <c r="Y13" s="2">
        <f t="shared" si="8"/>
        <v>0</v>
      </c>
      <c r="Z13" s="2">
        <f t="shared" si="9"/>
        <v>-45316</v>
      </c>
      <c r="AA13" s="4">
        <f t="shared" si="10"/>
        <v>0</v>
      </c>
      <c r="AB13" s="2">
        <f t="shared" si="11"/>
        <v>0</v>
      </c>
      <c r="AC13" s="3">
        <f t="shared" si="12"/>
        <v>6186</v>
      </c>
      <c r="AD13" s="3">
        <f t="shared" si="13"/>
        <v>6186</v>
      </c>
    </row>
    <row r="14" spans="1:30" x14ac:dyDescent="0.35">
      <c r="A14" s="1" t="s">
        <v>16</v>
      </c>
      <c r="B14" s="1" t="s">
        <v>26</v>
      </c>
      <c r="C14" s="1" t="s">
        <v>58</v>
      </c>
      <c r="D14" s="2">
        <v>0</v>
      </c>
      <c r="E14" s="2">
        <v>0</v>
      </c>
      <c r="F14" s="4">
        <f t="shared" si="0"/>
        <v>0</v>
      </c>
      <c r="G14" s="2">
        <v>0</v>
      </c>
      <c r="H14" s="3">
        <v>67304</v>
      </c>
      <c r="I14" s="2">
        <v>0</v>
      </c>
      <c r="J14" s="4">
        <f t="shared" si="1"/>
        <v>0</v>
      </c>
      <c r="K14" s="2">
        <f t="shared" si="2"/>
        <v>0</v>
      </c>
      <c r="L14" s="3">
        <f t="shared" si="3"/>
        <v>67304</v>
      </c>
      <c r="M14" s="4">
        <f t="shared" si="4"/>
        <v>0</v>
      </c>
      <c r="N14" s="2">
        <v>0</v>
      </c>
      <c r="O14" s="2">
        <v>-36436</v>
      </c>
      <c r="P14" s="4">
        <f t="shared" si="5"/>
        <v>0</v>
      </c>
      <c r="Q14" s="2">
        <v>0</v>
      </c>
      <c r="R14" s="2">
        <v>-34064</v>
      </c>
      <c r="S14" s="4">
        <f t="shared" si="6"/>
        <v>0</v>
      </c>
      <c r="T14" s="2">
        <v>0</v>
      </c>
      <c r="U14" s="2">
        <v>0</v>
      </c>
      <c r="V14" s="4">
        <f t="shared" si="7"/>
        <v>0</v>
      </c>
      <c r="W14" s="2">
        <v>0</v>
      </c>
      <c r="X14" s="2">
        <v>0</v>
      </c>
      <c r="Y14" s="2">
        <f t="shared" si="8"/>
        <v>0</v>
      </c>
      <c r="Z14" s="2">
        <f t="shared" si="9"/>
        <v>-70500</v>
      </c>
      <c r="AA14" s="4">
        <f t="shared" si="10"/>
        <v>0</v>
      </c>
      <c r="AB14" s="2">
        <f t="shared" si="11"/>
        <v>0</v>
      </c>
      <c r="AC14" s="2">
        <f t="shared" si="12"/>
        <v>-3196</v>
      </c>
      <c r="AD14" s="2">
        <f t="shared" si="13"/>
        <v>-3196</v>
      </c>
    </row>
    <row r="15" spans="1:30" x14ac:dyDescent="0.35">
      <c r="A15" s="1" t="s">
        <v>17</v>
      </c>
      <c r="B15" s="1" t="s">
        <v>17</v>
      </c>
      <c r="C15" s="1" t="s">
        <v>59</v>
      </c>
      <c r="D15" s="2">
        <v>0</v>
      </c>
      <c r="E15" s="2">
        <v>-448</v>
      </c>
      <c r="F15" s="4">
        <f t="shared" si="0"/>
        <v>0</v>
      </c>
      <c r="G15" s="2">
        <v>0</v>
      </c>
      <c r="H15" s="2">
        <v>0</v>
      </c>
      <c r="I15" s="2">
        <v>0</v>
      </c>
      <c r="J15" s="4">
        <f t="shared" si="1"/>
        <v>0</v>
      </c>
      <c r="K15" s="2">
        <f t="shared" si="2"/>
        <v>0</v>
      </c>
      <c r="L15" s="2">
        <f t="shared" si="3"/>
        <v>-448</v>
      </c>
      <c r="M15" s="4">
        <f t="shared" si="4"/>
        <v>0</v>
      </c>
      <c r="N15" s="2">
        <v>0</v>
      </c>
      <c r="O15" s="2">
        <v>0</v>
      </c>
      <c r="P15" s="4">
        <f t="shared" si="5"/>
        <v>0</v>
      </c>
      <c r="Q15" s="2">
        <v>0</v>
      </c>
      <c r="R15" s="2">
        <v>0</v>
      </c>
      <c r="S15" s="4">
        <f t="shared" si="6"/>
        <v>0</v>
      </c>
      <c r="T15" s="2">
        <v>0</v>
      </c>
      <c r="U15" s="2">
        <v>0</v>
      </c>
      <c r="V15" s="4">
        <f t="shared" si="7"/>
        <v>0</v>
      </c>
      <c r="W15" s="2">
        <v>0</v>
      </c>
      <c r="X15" s="2">
        <v>0</v>
      </c>
      <c r="Y15" s="2">
        <f t="shared" si="8"/>
        <v>0</v>
      </c>
      <c r="Z15" s="2">
        <f t="shared" si="9"/>
        <v>0</v>
      </c>
      <c r="AA15" s="4">
        <f t="shared" si="10"/>
        <v>0</v>
      </c>
      <c r="AB15" s="2">
        <f t="shared" si="11"/>
        <v>0</v>
      </c>
      <c r="AC15" s="2">
        <f t="shared" si="12"/>
        <v>-448</v>
      </c>
      <c r="AD15" s="2">
        <f t="shared" si="13"/>
        <v>-448</v>
      </c>
    </row>
    <row r="16" spans="1:30" x14ac:dyDescent="0.35">
      <c r="A16" s="1" t="s">
        <v>17</v>
      </c>
      <c r="B16" s="1" t="s">
        <v>26</v>
      </c>
      <c r="C16" s="1" t="s">
        <v>60</v>
      </c>
      <c r="D16" s="2">
        <v>0</v>
      </c>
      <c r="E16" s="2">
        <v>0</v>
      </c>
      <c r="F16" s="4">
        <f t="shared" si="0"/>
        <v>0</v>
      </c>
      <c r="G16" s="2">
        <v>0</v>
      </c>
      <c r="H16" s="2">
        <v>0</v>
      </c>
      <c r="I16" s="2">
        <v>0</v>
      </c>
      <c r="J16" s="4">
        <f t="shared" si="1"/>
        <v>0</v>
      </c>
      <c r="K16" s="2">
        <f t="shared" si="2"/>
        <v>0</v>
      </c>
      <c r="L16" s="2">
        <f t="shared" si="3"/>
        <v>0</v>
      </c>
      <c r="M16" s="4">
        <f t="shared" si="4"/>
        <v>0</v>
      </c>
      <c r="N16" s="2">
        <v>0</v>
      </c>
      <c r="O16" s="2">
        <v>0</v>
      </c>
      <c r="P16" s="4">
        <f t="shared" si="5"/>
        <v>0</v>
      </c>
      <c r="Q16" s="2">
        <v>0</v>
      </c>
      <c r="R16" s="2">
        <v>-10000</v>
      </c>
      <c r="S16" s="4">
        <f t="shared" si="6"/>
        <v>0</v>
      </c>
      <c r="T16" s="2">
        <v>0</v>
      </c>
      <c r="U16" s="2">
        <v>0</v>
      </c>
      <c r="V16" s="4">
        <f t="shared" si="7"/>
        <v>0</v>
      </c>
      <c r="W16" s="2">
        <v>0</v>
      </c>
      <c r="X16" s="2">
        <v>0</v>
      </c>
      <c r="Y16" s="2">
        <f t="shared" si="8"/>
        <v>0</v>
      </c>
      <c r="Z16" s="2">
        <f t="shared" si="9"/>
        <v>-10000</v>
      </c>
      <c r="AA16" s="4">
        <f t="shared" si="10"/>
        <v>0</v>
      </c>
      <c r="AB16" s="2">
        <f t="shared" si="11"/>
        <v>0</v>
      </c>
      <c r="AC16" s="2">
        <f t="shared" si="12"/>
        <v>-10000</v>
      </c>
      <c r="AD16" s="2">
        <f t="shared" si="13"/>
        <v>-10000</v>
      </c>
    </row>
    <row r="17" spans="1:30" x14ac:dyDescent="0.35">
      <c r="A17" s="1" t="s">
        <v>17</v>
      </c>
      <c r="B17" s="1" t="s">
        <v>26</v>
      </c>
      <c r="C17" s="1" t="s">
        <v>61</v>
      </c>
      <c r="D17" s="2">
        <v>0</v>
      </c>
      <c r="E17" s="3">
        <v>3385</v>
      </c>
      <c r="F17" s="4">
        <f t="shared" si="0"/>
        <v>0</v>
      </c>
      <c r="G17" s="2">
        <v>0</v>
      </c>
      <c r="H17" s="2">
        <v>0</v>
      </c>
      <c r="I17" s="2">
        <v>0</v>
      </c>
      <c r="J17" s="4">
        <f t="shared" si="1"/>
        <v>0</v>
      </c>
      <c r="K17" s="2">
        <f t="shared" si="2"/>
        <v>0</v>
      </c>
      <c r="L17" s="3">
        <f t="shared" si="3"/>
        <v>3385</v>
      </c>
      <c r="M17" s="4">
        <f t="shared" si="4"/>
        <v>0</v>
      </c>
      <c r="N17" s="2">
        <v>0</v>
      </c>
      <c r="O17" s="2">
        <v>0</v>
      </c>
      <c r="P17" s="4">
        <f t="shared" si="5"/>
        <v>0</v>
      </c>
      <c r="Q17" s="2">
        <v>0</v>
      </c>
      <c r="R17" s="2">
        <v>0</v>
      </c>
      <c r="S17" s="4">
        <f t="shared" si="6"/>
        <v>0</v>
      </c>
      <c r="T17" s="2">
        <v>0</v>
      </c>
      <c r="U17" s="2">
        <v>0</v>
      </c>
      <c r="V17" s="4">
        <f t="shared" si="7"/>
        <v>0</v>
      </c>
      <c r="W17" s="2">
        <v>0</v>
      </c>
      <c r="X17" s="2">
        <v>0</v>
      </c>
      <c r="Y17" s="2">
        <f t="shared" si="8"/>
        <v>0</v>
      </c>
      <c r="Z17" s="2">
        <f t="shared" si="9"/>
        <v>0</v>
      </c>
      <c r="AA17" s="4">
        <f t="shared" si="10"/>
        <v>0</v>
      </c>
      <c r="AB17" s="2">
        <f t="shared" si="11"/>
        <v>0</v>
      </c>
      <c r="AC17" s="3">
        <f t="shared" si="12"/>
        <v>3385</v>
      </c>
      <c r="AD17" s="3">
        <f t="shared" si="13"/>
        <v>3385</v>
      </c>
    </row>
    <row r="18" spans="1:30" x14ac:dyDescent="0.35">
      <c r="A18" s="1" t="s">
        <v>17</v>
      </c>
      <c r="B18" s="1" t="s">
        <v>26</v>
      </c>
      <c r="C18" s="1" t="s">
        <v>62</v>
      </c>
      <c r="D18" s="2">
        <v>0</v>
      </c>
      <c r="E18" s="3">
        <v>1050</v>
      </c>
      <c r="F18" s="4">
        <f t="shared" si="0"/>
        <v>0</v>
      </c>
      <c r="G18" s="2">
        <v>0</v>
      </c>
      <c r="H18" s="2">
        <v>0</v>
      </c>
      <c r="I18" s="2">
        <v>0</v>
      </c>
      <c r="J18" s="4">
        <f t="shared" si="1"/>
        <v>0</v>
      </c>
      <c r="K18" s="2">
        <f t="shared" si="2"/>
        <v>0</v>
      </c>
      <c r="L18" s="3">
        <f t="shared" si="3"/>
        <v>1050</v>
      </c>
      <c r="M18" s="4">
        <f t="shared" si="4"/>
        <v>0</v>
      </c>
      <c r="N18" s="2">
        <v>0</v>
      </c>
      <c r="O18" s="2">
        <v>0</v>
      </c>
      <c r="P18" s="4">
        <f t="shared" si="5"/>
        <v>0</v>
      </c>
      <c r="Q18" s="2">
        <v>0</v>
      </c>
      <c r="R18" s="2">
        <v>0</v>
      </c>
      <c r="S18" s="4">
        <f t="shared" si="6"/>
        <v>0</v>
      </c>
      <c r="T18" s="2">
        <v>0</v>
      </c>
      <c r="U18" s="2">
        <v>0</v>
      </c>
      <c r="V18" s="4">
        <f t="shared" si="7"/>
        <v>0</v>
      </c>
      <c r="W18" s="2">
        <v>0</v>
      </c>
      <c r="X18" s="2">
        <v>0</v>
      </c>
      <c r="Y18" s="2">
        <f t="shared" si="8"/>
        <v>0</v>
      </c>
      <c r="Z18" s="2">
        <f t="shared" si="9"/>
        <v>0</v>
      </c>
      <c r="AA18" s="4">
        <f t="shared" si="10"/>
        <v>0</v>
      </c>
      <c r="AB18" s="2">
        <f t="shared" si="11"/>
        <v>0</v>
      </c>
      <c r="AC18" s="3">
        <f t="shared" si="12"/>
        <v>1050</v>
      </c>
      <c r="AD18" s="3">
        <f t="shared" si="13"/>
        <v>1050</v>
      </c>
    </row>
    <row r="19" spans="1:30" x14ac:dyDescent="0.35">
      <c r="A19" s="1" t="s">
        <v>17</v>
      </c>
      <c r="B19" s="1" t="s">
        <v>26</v>
      </c>
      <c r="C19" s="1" t="s">
        <v>63</v>
      </c>
      <c r="D19" s="2">
        <v>0</v>
      </c>
      <c r="E19" s="2">
        <v>0</v>
      </c>
      <c r="F19" s="4">
        <f t="shared" si="0"/>
        <v>0</v>
      </c>
      <c r="G19" s="2">
        <v>0</v>
      </c>
      <c r="H19" s="2">
        <v>0</v>
      </c>
      <c r="I19" s="2">
        <v>0</v>
      </c>
      <c r="J19" s="4">
        <f t="shared" si="1"/>
        <v>0</v>
      </c>
      <c r="K19" s="2">
        <f t="shared" si="2"/>
        <v>0</v>
      </c>
      <c r="L19" s="2">
        <f t="shared" si="3"/>
        <v>0</v>
      </c>
      <c r="M19" s="4">
        <f t="shared" si="4"/>
        <v>0</v>
      </c>
      <c r="N19" s="2">
        <v>0</v>
      </c>
      <c r="O19" s="2">
        <v>-3072</v>
      </c>
      <c r="P19" s="4">
        <f t="shared" si="5"/>
        <v>0</v>
      </c>
      <c r="Q19" s="2">
        <v>0</v>
      </c>
      <c r="R19" s="2">
        <v>0</v>
      </c>
      <c r="S19" s="4">
        <f t="shared" si="6"/>
        <v>0</v>
      </c>
      <c r="T19" s="2">
        <v>0</v>
      </c>
      <c r="U19" s="2">
        <v>0</v>
      </c>
      <c r="V19" s="4">
        <f t="shared" si="7"/>
        <v>0</v>
      </c>
      <c r="W19" s="2">
        <v>0</v>
      </c>
      <c r="X19" s="2">
        <v>0</v>
      </c>
      <c r="Y19" s="2">
        <f t="shared" si="8"/>
        <v>0</v>
      </c>
      <c r="Z19" s="2">
        <f t="shared" si="9"/>
        <v>-3072</v>
      </c>
      <c r="AA19" s="4">
        <f t="shared" si="10"/>
        <v>0</v>
      </c>
      <c r="AB19" s="2">
        <f t="shared" si="11"/>
        <v>0</v>
      </c>
      <c r="AC19" s="2">
        <f t="shared" si="12"/>
        <v>-3072</v>
      </c>
      <c r="AD19" s="2">
        <f t="shared" si="13"/>
        <v>-3072</v>
      </c>
    </row>
    <row r="20" spans="1:30" x14ac:dyDescent="0.35">
      <c r="A20" s="1" t="s">
        <v>17</v>
      </c>
      <c r="B20" s="1" t="s">
        <v>26</v>
      </c>
      <c r="C20" s="1" t="s">
        <v>64</v>
      </c>
      <c r="D20" s="2">
        <v>0</v>
      </c>
      <c r="E20" s="2">
        <v>0</v>
      </c>
      <c r="F20" s="4">
        <f t="shared" si="0"/>
        <v>0</v>
      </c>
      <c r="G20" s="2">
        <v>0</v>
      </c>
      <c r="H20" s="2">
        <v>0</v>
      </c>
      <c r="I20" s="2">
        <v>0</v>
      </c>
      <c r="J20" s="4">
        <f t="shared" si="1"/>
        <v>0</v>
      </c>
      <c r="K20" s="2">
        <f t="shared" si="2"/>
        <v>0</v>
      </c>
      <c r="L20" s="2">
        <f t="shared" si="3"/>
        <v>0</v>
      </c>
      <c r="M20" s="4">
        <f t="shared" si="4"/>
        <v>0</v>
      </c>
      <c r="N20" s="2">
        <v>0</v>
      </c>
      <c r="O20" s="2">
        <v>0</v>
      </c>
      <c r="P20" s="4">
        <f t="shared" si="5"/>
        <v>0</v>
      </c>
      <c r="Q20" s="2">
        <v>0</v>
      </c>
      <c r="R20" s="2">
        <v>-26691</v>
      </c>
      <c r="S20" s="4">
        <f t="shared" si="6"/>
        <v>0</v>
      </c>
      <c r="T20" s="2">
        <v>0</v>
      </c>
      <c r="U20" s="2">
        <v>0</v>
      </c>
      <c r="V20" s="4">
        <f t="shared" si="7"/>
        <v>0</v>
      </c>
      <c r="W20" s="2">
        <v>0</v>
      </c>
      <c r="X20" s="2">
        <v>0</v>
      </c>
      <c r="Y20" s="2">
        <f t="shared" si="8"/>
        <v>0</v>
      </c>
      <c r="Z20" s="2">
        <f t="shared" si="9"/>
        <v>-26691</v>
      </c>
      <c r="AA20" s="4">
        <f t="shared" si="10"/>
        <v>0</v>
      </c>
      <c r="AB20" s="2">
        <f t="shared" si="11"/>
        <v>0</v>
      </c>
      <c r="AC20" s="2">
        <f t="shared" si="12"/>
        <v>-26691</v>
      </c>
      <c r="AD20" s="2">
        <f t="shared" si="13"/>
        <v>-26691</v>
      </c>
    </row>
    <row r="21" spans="1:30" x14ac:dyDescent="0.35">
      <c r="A21" s="1" t="s">
        <v>17</v>
      </c>
      <c r="B21" s="1" t="s">
        <v>26</v>
      </c>
      <c r="C21" s="1" t="s">
        <v>65</v>
      </c>
      <c r="D21" s="2">
        <v>0</v>
      </c>
      <c r="E21" s="3">
        <v>80145</v>
      </c>
      <c r="F21" s="4">
        <f t="shared" si="0"/>
        <v>0</v>
      </c>
      <c r="G21" s="2">
        <v>0</v>
      </c>
      <c r="H21" s="3">
        <v>420000</v>
      </c>
      <c r="I21" s="2">
        <v>0</v>
      </c>
      <c r="J21" s="4">
        <f t="shared" si="1"/>
        <v>0</v>
      </c>
      <c r="K21" s="2">
        <f t="shared" si="2"/>
        <v>0</v>
      </c>
      <c r="L21" s="3">
        <f t="shared" si="3"/>
        <v>500145</v>
      </c>
      <c r="M21" s="4">
        <f t="shared" si="4"/>
        <v>0</v>
      </c>
      <c r="N21" s="2">
        <v>0</v>
      </c>
      <c r="O21" s="2">
        <v>-5780</v>
      </c>
      <c r="P21" s="4">
        <f t="shared" si="5"/>
        <v>0</v>
      </c>
      <c r="Q21" s="2">
        <v>0</v>
      </c>
      <c r="R21" s="2">
        <v>-511708</v>
      </c>
      <c r="S21" s="4">
        <f t="shared" si="6"/>
        <v>0</v>
      </c>
      <c r="T21" s="2">
        <v>0</v>
      </c>
      <c r="U21" s="2">
        <v>0</v>
      </c>
      <c r="V21" s="4">
        <f t="shared" si="7"/>
        <v>0</v>
      </c>
      <c r="W21" s="2">
        <v>0</v>
      </c>
      <c r="X21" s="2">
        <v>0</v>
      </c>
      <c r="Y21" s="2">
        <f t="shared" si="8"/>
        <v>0</v>
      </c>
      <c r="Z21" s="2">
        <f t="shared" si="9"/>
        <v>-517488</v>
      </c>
      <c r="AA21" s="4">
        <f t="shared" si="10"/>
        <v>0</v>
      </c>
      <c r="AB21" s="2">
        <f t="shared" si="11"/>
        <v>0</v>
      </c>
      <c r="AC21" s="2">
        <f t="shared" si="12"/>
        <v>-17343</v>
      </c>
      <c r="AD21" s="2">
        <f t="shared" si="13"/>
        <v>-17343</v>
      </c>
    </row>
    <row r="22" spans="1:30" x14ac:dyDescent="0.35">
      <c r="A22" s="1" t="s">
        <v>17</v>
      </c>
      <c r="B22" s="1" t="s">
        <v>26</v>
      </c>
      <c r="C22" s="1" t="s">
        <v>66</v>
      </c>
      <c r="D22" s="2">
        <v>0</v>
      </c>
      <c r="E22" s="2">
        <v>0</v>
      </c>
      <c r="F22" s="4">
        <f t="shared" si="0"/>
        <v>0</v>
      </c>
      <c r="G22" s="2">
        <v>0</v>
      </c>
      <c r="H22" s="2">
        <v>0</v>
      </c>
      <c r="I22" s="2">
        <v>0</v>
      </c>
      <c r="J22" s="4">
        <f t="shared" si="1"/>
        <v>0</v>
      </c>
      <c r="K22" s="2">
        <f t="shared" si="2"/>
        <v>0</v>
      </c>
      <c r="L22" s="2">
        <f t="shared" si="3"/>
        <v>0</v>
      </c>
      <c r="M22" s="4">
        <f t="shared" si="4"/>
        <v>0</v>
      </c>
      <c r="N22" s="2">
        <v>0</v>
      </c>
      <c r="O22" s="2">
        <v>0</v>
      </c>
      <c r="P22" s="4">
        <f t="shared" si="5"/>
        <v>0</v>
      </c>
      <c r="Q22" s="2">
        <v>0</v>
      </c>
      <c r="R22" s="2">
        <v>-304</v>
      </c>
      <c r="S22" s="4">
        <f t="shared" si="6"/>
        <v>0</v>
      </c>
      <c r="T22" s="2">
        <v>0</v>
      </c>
      <c r="U22" s="2">
        <v>0</v>
      </c>
      <c r="V22" s="4">
        <f t="shared" si="7"/>
        <v>0</v>
      </c>
      <c r="W22" s="2">
        <v>0</v>
      </c>
      <c r="X22" s="2">
        <v>0</v>
      </c>
      <c r="Y22" s="2">
        <f t="shared" si="8"/>
        <v>0</v>
      </c>
      <c r="Z22" s="2">
        <f t="shared" si="9"/>
        <v>-304</v>
      </c>
      <c r="AA22" s="4">
        <f t="shared" si="10"/>
        <v>0</v>
      </c>
      <c r="AB22" s="2">
        <f t="shared" si="11"/>
        <v>0</v>
      </c>
      <c r="AC22" s="2">
        <f t="shared" si="12"/>
        <v>-304</v>
      </c>
      <c r="AD22" s="2">
        <f t="shared" si="13"/>
        <v>-304</v>
      </c>
    </row>
    <row r="23" spans="1:30" x14ac:dyDescent="0.35">
      <c r="A23" s="1" t="s">
        <v>17</v>
      </c>
      <c r="B23" s="1" t="s">
        <v>26</v>
      </c>
      <c r="C23" s="1" t="s">
        <v>67</v>
      </c>
      <c r="D23" s="2">
        <v>0</v>
      </c>
      <c r="E23" s="2">
        <v>0</v>
      </c>
      <c r="F23" s="4">
        <f t="shared" si="0"/>
        <v>0</v>
      </c>
      <c r="G23" s="2">
        <v>0</v>
      </c>
      <c r="H23" s="3">
        <v>12500</v>
      </c>
      <c r="I23" s="2">
        <v>0</v>
      </c>
      <c r="J23" s="4">
        <f t="shared" si="1"/>
        <v>0</v>
      </c>
      <c r="K23" s="2">
        <f t="shared" si="2"/>
        <v>0</v>
      </c>
      <c r="L23" s="3">
        <f t="shared" si="3"/>
        <v>12500</v>
      </c>
      <c r="M23" s="4">
        <f t="shared" si="4"/>
        <v>0</v>
      </c>
      <c r="N23" s="2">
        <v>0</v>
      </c>
      <c r="O23" s="2">
        <v>0</v>
      </c>
      <c r="P23" s="4">
        <f t="shared" si="5"/>
        <v>0</v>
      </c>
      <c r="Q23" s="2">
        <v>0</v>
      </c>
      <c r="R23" s="2">
        <v>-12536</v>
      </c>
      <c r="S23" s="4">
        <f t="shared" si="6"/>
        <v>0</v>
      </c>
      <c r="T23" s="2">
        <v>0</v>
      </c>
      <c r="U23" s="2">
        <v>0</v>
      </c>
      <c r="V23" s="4">
        <f t="shared" si="7"/>
        <v>0</v>
      </c>
      <c r="W23" s="2">
        <v>0</v>
      </c>
      <c r="X23" s="2">
        <v>0</v>
      </c>
      <c r="Y23" s="2">
        <f t="shared" si="8"/>
        <v>0</v>
      </c>
      <c r="Z23" s="2">
        <f t="shared" si="9"/>
        <v>-12536</v>
      </c>
      <c r="AA23" s="4">
        <f t="shared" si="10"/>
        <v>0</v>
      </c>
      <c r="AB23" s="2">
        <f t="shared" si="11"/>
        <v>0</v>
      </c>
      <c r="AC23" s="2">
        <f t="shared" si="12"/>
        <v>-36</v>
      </c>
      <c r="AD23" s="2">
        <f t="shared" si="13"/>
        <v>-36</v>
      </c>
    </row>
    <row r="24" spans="1:30" x14ac:dyDescent="0.35">
      <c r="A24" s="1" t="s">
        <v>17</v>
      </c>
      <c r="B24" s="1" t="s">
        <v>26</v>
      </c>
      <c r="C24" s="1" t="s">
        <v>68</v>
      </c>
      <c r="D24" s="2">
        <v>0</v>
      </c>
      <c r="E24" s="3">
        <v>9346</v>
      </c>
      <c r="F24" s="4">
        <f t="shared" si="0"/>
        <v>0</v>
      </c>
      <c r="G24" s="2">
        <v>0</v>
      </c>
      <c r="H24" s="3">
        <v>550000</v>
      </c>
      <c r="I24" s="2">
        <v>0</v>
      </c>
      <c r="J24" s="4">
        <f t="shared" si="1"/>
        <v>0</v>
      </c>
      <c r="K24" s="2">
        <f t="shared" si="2"/>
        <v>0</v>
      </c>
      <c r="L24" s="3">
        <f t="shared" si="3"/>
        <v>559346</v>
      </c>
      <c r="M24" s="4">
        <f t="shared" si="4"/>
        <v>0</v>
      </c>
      <c r="N24" s="2">
        <v>0</v>
      </c>
      <c r="O24" s="2">
        <v>-10825</v>
      </c>
      <c r="P24" s="4">
        <f t="shared" si="5"/>
        <v>0</v>
      </c>
      <c r="Q24" s="2">
        <v>0</v>
      </c>
      <c r="R24" s="2">
        <v>-529497</v>
      </c>
      <c r="S24" s="4">
        <f t="shared" si="6"/>
        <v>0</v>
      </c>
      <c r="T24" s="2">
        <v>0</v>
      </c>
      <c r="U24" s="2">
        <v>0</v>
      </c>
      <c r="V24" s="4">
        <f t="shared" si="7"/>
        <v>0</v>
      </c>
      <c r="W24" s="2">
        <v>0</v>
      </c>
      <c r="X24" s="2">
        <v>0</v>
      </c>
      <c r="Y24" s="2">
        <f t="shared" si="8"/>
        <v>0</v>
      </c>
      <c r="Z24" s="2">
        <f t="shared" si="9"/>
        <v>-540322</v>
      </c>
      <c r="AA24" s="4">
        <f t="shared" si="10"/>
        <v>0</v>
      </c>
      <c r="AB24" s="2">
        <f t="shared" si="11"/>
        <v>0</v>
      </c>
      <c r="AC24" s="3">
        <f t="shared" si="12"/>
        <v>19024</v>
      </c>
      <c r="AD24" s="3">
        <f t="shared" si="13"/>
        <v>19024</v>
      </c>
    </row>
    <row r="25" spans="1:30" x14ac:dyDescent="0.35">
      <c r="A25" s="1" t="s">
        <v>17</v>
      </c>
      <c r="B25" s="1" t="s">
        <v>26</v>
      </c>
      <c r="C25" s="1" t="s">
        <v>69</v>
      </c>
      <c r="D25" s="2">
        <v>0</v>
      </c>
      <c r="E25" s="2">
        <v>0</v>
      </c>
      <c r="F25" s="4">
        <f t="shared" si="0"/>
        <v>0</v>
      </c>
      <c r="G25" s="2">
        <v>0</v>
      </c>
      <c r="H25" s="3">
        <v>97000</v>
      </c>
      <c r="I25" s="2">
        <v>0</v>
      </c>
      <c r="J25" s="4">
        <f t="shared" si="1"/>
        <v>0</v>
      </c>
      <c r="K25" s="2">
        <f t="shared" si="2"/>
        <v>0</v>
      </c>
      <c r="L25" s="3">
        <f t="shared" si="3"/>
        <v>97000</v>
      </c>
      <c r="M25" s="4">
        <f t="shared" si="4"/>
        <v>0</v>
      </c>
      <c r="N25" s="2">
        <v>0</v>
      </c>
      <c r="O25" s="2">
        <v>0</v>
      </c>
      <c r="P25" s="4">
        <f t="shared" si="5"/>
        <v>0</v>
      </c>
      <c r="Q25" s="2">
        <v>0</v>
      </c>
      <c r="R25" s="2">
        <v>-91378</v>
      </c>
      <c r="S25" s="4">
        <f t="shared" si="6"/>
        <v>0</v>
      </c>
      <c r="T25" s="2">
        <v>0</v>
      </c>
      <c r="U25" s="2">
        <v>0</v>
      </c>
      <c r="V25" s="4">
        <f t="shared" si="7"/>
        <v>0</v>
      </c>
      <c r="W25" s="2">
        <v>0</v>
      </c>
      <c r="X25" s="2">
        <v>0</v>
      </c>
      <c r="Y25" s="2">
        <f t="shared" si="8"/>
        <v>0</v>
      </c>
      <c r="Z25" s="2">
        <f t="shared" si="9"/>
        <v>-91378</v>
      </c>
      <c r="AA25" s="4">
        <f t="shared" si="10"/>
        <v>0</v>
      </c>
      <c r="AB25" s="2">
        <f t="shared" si="11"/>
        <v>0</v>
      </c>
      <c r="AC25" s="3">
        <f t="shared" si="12"/>
        <v>5622</v>
      </c>
      <c r="AD25" s="3">
        <f t="shared" si="13"/>
        <v>5622</v>
      </c>
    </row>
    <row r="26" spans="1:30" x14ac:dyDescent="0.35">
      <c r="A26" s="1" t="s">
        <v>17</v>
      </c>
      <c r="B26" s="1" t="s">
        <v>26</v>
      </c>
      <c r="C26" s="1" t="s">
        <v>70</v>
      </c>
      <c r="D26" s="2">
        <v>0</v>
      </c>
      <c r="E26" s="3">
        <v>22091</v>
      </c>
      <c r="F26" s="4">
        <f t="shared" si="0"/>
        <v>0</v>
      </c>
      <c r="G26" s="2">
        <v>0</v>
      </c>
      <c r="H26" s="3">
        <v>248091</v>
      </c>
      <c r="I26" s="2">
        <v>0</v>
      </c>
      <c r="J26" s="4">
        <f t="shared" si="1"/>
        <v>0</v>
      </c>
      <c r="K26" s="2">
        <f t="shared" si="2"/>
        <v>0</v>
      </c>
      <c r="L26" s="3">
        <f t="shared" si="3"/>
        <v>270182</v>
      </c>
      <c r="M26" s="4">
        <f t="shared" si="4"/>
        <v>0</v>
      </c>
      <c r="N26" s="2">
        <v>0</v>
      </c>
      <c r="O26" s="2">
        <v>-559</v>
      </c>
      <c r="P26" s="4">
        <f t="shared" si="5"/>
        <v>0</v>
      </c>
      <c r="Q26" s="2">
        <v>0</v>
      </c>
      <c r="R26" s="2">
        <v>-276701</v>
      </c>
      <c r="S26" s="4">
        <f t="shared" si="6"/>
        <v>0</v>
      </c>
      <c r="T26" s="2">
        <v>0</v>
      </c>
      <c r="U26" s="2">
        <v>0</v>
      </c>
      <c r="V26" s="4">
        <f t="shared" si="7"/>
        <v>0</v>
      </c>
      <c r="W26" s="2">
        <v>0</v>
      </c>
      <c r="X26" s="2">
        <v>0</v>
      </c>
      <c r="Y26" s="2">
        <f t="shared" si="8"/>
        <v>0</v>
      </c>
      <c r="Z26" s="2">
        <f t="shared" si="9"/>
        <v>-277260</v>
      </c>
      <c r="AA26" s="4">
        <f t="shared" si="10"/>
        <v>0</v>
      </c>
      <c r="AB26" s="2">
        <f t="shared" si="11"/>
        <v>0</v>
      </c>
      <c r="AC26" s="2">
        <f t="shared" si="12"/>
        <v>-7078</v>
      </c>
      <c r="AD26" s="2">
        <f t="shared" si="13"/>
        <v>-7078</v>
      </c>
    </row>
    <row r="27" spans="1:30" x14ac:dyDescent="0.35">
      <c r="A27" s="1" t="s">
        <v>17</v>
      </c>
      <c r="B27" s="1" t="s">
        <v>26</v>
      </c>
      <c r="C27" s="1" t="s">
        <v>71</v>
      </c>
      <c r="D27" s="2">
        <v>0</v>
      </c>
      <c r="E27" s="2">
        <v>0</v>
      </c>
      <c r="F27" s="4">
        <f t="shared" si="0"/>
        <v>0</v>
      </c>
      <c r="G27" s="2">
        <v>0</v>
      </c>
      <c r="H27" s="3">
        <v>14000</v>
      </c>
      <c r="I27" s="2">
        <v>0</v>
      </c>
      <c r="J27" s="4">
        <f t="shared" si="1"/>
        <v>0</v>
      </c>
      <c r="K27" s="2">
        <f t="shared" si="2"/>
        <v>0</v>
      </c>
      <c r="L27" s="3">
        <f t="shared" si="3"/>
        <v>14000</v>
      </c>
      <c r="M27" s="4">
        <f t="shared" si="4"/>
        <v>0</v>
      </c>
      <c r="N27" s="2">
        <v>0</v>
      </c>
      <c r="O27" s="2">
        <v>0</v>
      </c>
      <c r="P27" s="4">
        <f t="shared" si="5"/>
        <v>0</v>
      </c>
      <c r="Q27" s="2">
        <v>0</v>
      </c>
      <c r="R27" s="2">
        <v>-14000</v>
      </c>
      <c r="S27" s="4">
        <f t="shared" si="6"/>
        <v>0</v>
      </c>
      <c r="T27" s="2">
        <v>0</v>
      </c>
      <c r="U27" s="2">
        <v>0</v>
      </c>
      <c r="V27" s="4">
        <f t="shared" si="7"/>
        <v>0</v>
      </c>
      <c r="W27" s="2">
        <v>0</v>
      </c>
      <c r="X27" s="2">
        <v>0</v>
      </c>
      <c r="Y27" s="2">
        <f t="shared" si="8"/>
        <v>0</v>
      </c>
      <c r="Z27" s="2">
        <f t="shared" si="9"/>
        <v>-14000</v>
      </c>
      <c r="AA27" s="4">
        <f t="shared" si="10"/>
        <v>0</v>
      </c>
      <c r="AB27" s="2">
        <f t="shared" si="11"/>
        <v>0</v>
      </c>
      <c r="AC27" s="2">
        <f t="shared" si="12"/>
        <v>0</v>
      </c>
      <c r="AD27" s="2">
        <f t="shared" si="13"/>
        <v>0</v>
      </c>
    </row>
    <row r="28" spans="1:30" x14ac:dyDescent="0.35">
      <c r="A28" s="1" t="s">
        <v>17</v>
      </c>
      <c r="B28" s="1" t="s">
        <v>26</v>
      </c>
      <c r="C28" s="1" t="s">
        <v>72</v>
      </c>
      <c r="D28" s="2">
        <v>0</v>
      </c>
      <c r="E28" s="3">
        <v>18885</v>
      </c>
      <c r="F28" s="4">
        <f t="shared" si="0"/>
        <v>0</v>
      </c>
      <c r="G28" s="2">
        <v>0</v>
      </c>
      <c r="H28" s="3">
        <v>14000</v>
      </c>
      <c r="I28" s="2">
        <v>0</v>
      </c>
      <c r="J28" s="4">
        <f t="shared" si="1"/>
        <v>0</v>
      </c>
      <c r="K28" s="2">
        <f t="shared" si="2"/>
        <v>0</v>
      </c>
      <c r="L28" s="3">
        <f t="shared" si="3"/>
        <v>32885</v>
      </c>
      <c r="M28" s="4">
        <f t="shared" si="4"/>
        <v>0</v>
      </c>
      <c r="N28" s="2">
        <v>0</v>
      </c>
      <c r="O28" s="2">
        <v>0</v>
      </c>
      <c r="P28" s="4">
        <f t="shared" si="5"/>
        <v>0</v>
      </c>
      <c r="Q28" s="2">
        <v>0</v>
      </c>
      <c r="R28" s="2">
        <v>-15499</v>
      </c>
      <c r="S28" s="4">
        <f t="shared" si="6"/>
        <v>0</v>
      </c>
      <c r="T28" s="2">
        <v>0</v>
      </c>
      <c r="U28" s="2">
        <v>0</v>
      </c>
      <c r="V28" s="4">
        <f t="shared" si="7"/>
        <v>0</v>
      </c>
      <c r="W28" s="2">
        <v>0</v>
      </c>
      <c r="X28" s="2">
        <v>0</v>
      </c>
      <c r="Y28" s="2">
        <f t="shared" si="8"/>
        <v>0</v>
      </c>
      <c r="Z28" s="2">
        <f t="shared" si="9"/>
        <v>-15499</v>
      </c>
      <c r="AA28" s="4">
        <f t="shared" si="10"/>
        <v>0</v>
      </c>
      <c r="AB28" s="2">
        <f t="shared" si="11"/>
        <v>0</v>
      </c>
      <c r="AC28" s="3">
        <f t="shared" si="12"/>
        <v>17386</v>
      </c>
      <c r="AD28" s="3">
        <f t="shared" si="13"/>
        <v>17386</v>
      </c>
    </row>
    <row r="29" spans="1:30" x14ac:dyDescent="0.35">
      <c r="A29" s="1" t="s">
        <v>17</v>
      </c>
      <c r="B29" s="1" t="s">
        <v>26</v>
      </c>
      <c r="C29" s="1" t="s">
        <v>73</v>
      </c>
      <c r="D29" s="2">
        <v>0</v>
      </c>
      <c r="E29" s="2">
        <v>0</v>
      </c>
      <c r="F29" s="4">
        <f t="shared" si="0"/>
        <v>0</v>
      </c>
      <c r="G29" s="2">
        <v>0</v>
      </c>
      <c r="H29" s="3">
        <v>22420</v>
      </c>
      <c r="I29" s="2">
        <v>0</v>
      </c>
      <c r="J29" s="4">
        <f t="shared" si="1"/>
        <v>0</v>
      </c>
      <c r="K29" s="2">
        <f t="shared" si="2"/>
        <v>0</v>
      </c>
      <c r="L29" s="3">
        <f t="shared" si="3"/>
        <v>22420</v>
      </c>
      <c r="M29" s="4">
        <f t="shared" si="4"/>
        <v>0</v>
      </c>
      <c r="N29" s="2">
        <v>0</v>
      </c>
      <c r="O29" s="2">
        <v>0</v>
      </c>
      <c r="P29" s="4">
        <f t="shared" si="5"/>
        <v>0</v>
      </c>
      <c r="Q29" s="2">
        <v>0</v>
      </c>
      <c r="R29" s="2">
        <v>-22420</v>
      </c>
      <c r="S29" s="4">
        <f t="shared" si="6"/>
        <v>0</v>
      </c>
      <c r="T29" s="2">
        <v>0</v>
      </c>
      <c r="U29" s="2">
        <v>0</v>
      </c>
      <c r="V29" s="4">
        <f t="shared" si="7"/>
        <v>0</v>
      </c>
      <c r="W29" s="2">
        <v>0</v>
      </c>
      <c r="X29" s="2">
        <v>0</v>
      </c>
      <c r="Y29" s="2">
        <f t="shared" si="8"/>
        <v>0</v>
      </c>
      <c r="Z29" s="2">
        <f t="shared" si="9"/>
        <v>-22420</v>
      </c>
      <c r="AA29" s="4">
        <f t="shared" si="10"/>
        <v>0</v>
      </c>
      <c r="AB29" s="2">
        <f t="shared" si="11"/>
        <v>0</v>
      </c>
      <c r="AC29" s="2">
        <f t="shared" si="12"/>
        <v>0</v>
      </c>
      <c r="AD29" s="2">
        <f t="shared" si="13"/>
        <v>0</v>
      </c>
    </row>
    <row r="30" spans="1:30" x14ac:dyDescent="0.35">
      <c r="A30" s="1" t="s">
        <v>18</v>
      </c>
      <c r="B30" s="1" t="s">
        <v>18</v>
      </c>
      <c r="C30" s="1" t="s">
        <v>74</v>
      </c>
      <c r="D30" s="2">
        <v>0</v>
      </c>
      <c r="E30" s="2">
        <v>0</v>
      </c>
      <c r="F30" s="4">
        <f t="shared" si="0"/>
        <v>0</v>
      </c>
      <c r="G30" s="2">
        <v>0</v>
      </c>
      <c r="H30" s="2">
        <v>0</v>
      </c>
      <c r="I30" s="2">
        <v>0</v>
      </c>
      <c r="J30" s="4">
        <f t="shared" si="1"/>
        <v>0</v>
      </c>
      <c r="K30" s="2">
        <f t="shared" si="2"/>
        <v>0</v>
      </c>
      <c r="L30" s="2">
        <f t="shared" si="3"/>
        <v>0</v>
      </c>
      <c r="M30" s="4">
        <f t="shared" si="4"/>
        <v>0</v>
      </c>
      <c r="N30" s="2">
        <v>0</v>
      </c>
      <c r="O30" s="2">
        <v>-134387</v>
      </c>
      <c r="P30" s="4">
        <f t="shared" si="5"/>
        <v>0</v>
      </c>
      <c r="Q30" s="2">
        <v>0</v>
      </c>
      <c r="R30" s="2">
        <v>-1000</v>
      </c>
      <c r="S30" s="4">
        <f t="shared" si="6"/>
        <v>0</v>
      </c>
      <c r="T30" s="2">
        <v>0</v>
      </c>
      <c r="U30" s="2">
        <v>0</v>
      </c>
      <c r="V30" s="4">
        <f t="shared" si="7"/>
        <v>0</v>
      </c>
      <c r="W30" s="2">
        <v>0</v>
      </c>
      <c r="X30" s="2">
        <v>0</v>
      </c>
      <c r="Y30" s="2">
        <f t="shared" si="8"/>
        <v>0</v>
      </c>
      <c r="Z30" s="2">
        <f t="shared" si="9"/>
        <v>-135387</v>
      </c>
      <c r="AA30" s="4">
        <f t="shared" si="10"/>
        <v>0</v>
      </c>
      <c r="AB30" s="2">
        <f t="shared" si="11"/>
        <v>0</v>
      </c>
      <c r="AC30" s="2">
        <f t="shared" si="12"/>
        <v>-135387</v>
      </c>
      <c r="AD30" s="2">
        <f t="shared" si="13"/>
        <v>-135387</v>
      </c>
    </row>
    <row r="31" spans="1:30" x14ac:dyDescent="0.35">
      <c r="A31" s="1" t="s">
        <v>18</v>
      </c>
      <c r="B31" s="1" t="s">
        <v>26</v>
      </c>
      <c r="C31" s="1" t="s">
        <v>75</v>
      </c>
      <c r="D31" s="2">
        <v>0</v>
      </c>
      <c r="E31" s="3">
        <v>13000</v>
      </c>
      <c r="F31" s="4">
        <f t="shared" si="0"/>
        <v>0</v>
      </c>
      <c r="G31" s="2">
        <v>0</v>
      </c>
      <c r="H31" s="3">
        <v>8000</v>
      </c>
      <c r="I31" s="2">
        <v>0</v>
      </c>
      <c r="J31" s="4">
        <f t="shared" si="1"/>
        <v>0</v>
      </c>
      <c r="K31" s="2">
        <f t="shared" si="2"/>
        <v>0</v>
      </c>
      <c r="L31" s="3">
        <f t="shared" si="3"/>
        <v>21000</v>
      </c>
      <c r="M31" s="4">
        <f t="shared" si="4"/>
        <v>0</v>
      </c>
      <c r="N31" s="2">
        <v>0</v>
      </c>
      <c r="O31" s="2">
        <v>0</v>
      </c>
      <c r="P31" s="4">
        <f t="shared" si="5"/>
        <v>0</v>
      </c>
      <c r="Q31" s="2">
        <v>0</v>
      </c>
      <c r="R31" s="2">
        <v>-7673</v>
      </c>
      <c r="S31" s="4">
        <f t="shared" si="6"/>
        <v>0</v>
      </c>
      <c r="T31" s="2">
        <v>0</v>
      </c>
      <c r="U31" s="2">
        <v>0</v>
      </c>
      <c r="V31" s="4">
        <f t="shared" si="7"/>
        <v>0</v>
      </c>
      <c r="W31" s="2">
        <v>0</v>
      </c>
      <c r="X31" s="2">
        <v>0</v>
      </c>
      <c r="Y31" s="2">
        <f t="shared" si="8"/>
        <v>0</v>
      </c>
      <c r="Z31" s="2">
        <f t="shared" si="9"/>
        <v>-7673</v>
      </c>
      <c r="AA31" s="4">
        <f t="shared" si="10"/>
        <v>0</v>
      </c>
      <c r="AB31" s="2">
        <f t="shared" si="11"/>
        <v>0</v>
      </c>
      <c r="AC31" s="3">
        <f t="shared" si="12"/>
        <v>13327</v>
      </c>
      <c r="AD31" s="3">
        <f t="shared" si="13"/>
        <v>13327</v>
      </c>
    </row>
    <row r="32" spans="1:30" x14ac:dyDescent="0.35">
      <c r="A32" s="1" t="s">
        <v>18</v>
      </c>
      <c r="B32" s="1" t="s">
        <v>26</v>
      </c>
      <c r="C32" s="1" t="s">
        <v>76</v>
      </c>
      <c r="D32" s="2">
        <v>0</v>
      </c>
      <c r="E32" s="3">
        <v>50947</v>
      </c>
      <c r="F32" s="4">
        <f t="shared" si="0"/>
        <v>0</v>
      </c>
      <c r="G32" s="2">
        <v>0</v>
      </c>
      <c r="H32" s="2">
        <v>0</v>
      </c>
      <c r="I32" s="2">
        <v>0</v>
      </c>
      <c r="J32" s="4">
        <f t="shared" si="1"/>
        <v>0</v>
      </c>
      <c r="K32" s="2">
        <f t="shared" si="2"/>
        <v>0</v>
      </c>
      <c r="L32" s="3">
        <f t="shared" si="3"/>
        <v>50947</v>
      </c>
      <c r="M32" s="4">
        <f t="shared" si="4"/>
        <v>0</v>
      </c>
      <c r="N32" s="2">
        <v>0</v>
      </c>
      <c r="O32" s="2">
        <v>-9830</v>
      </c>
      <c r="P32" s="4">
        <f t="shared" si="5"/>
        <v>0</v>
      </c>
      <c r="Q32" s="2">
        <v>0</v>
      </c>
      <c r="R32" s="2">
        <v>-19935</v>
      </c>
      <c r="S32" s="4">
        <f t="shared" si="6"/>
        <v>0</v>
      </c>
      <c r="T32" s="2">
        <v>0</v>
      </c>
      <c r="U32" s="2">
        <v>0</v>
      </c>
      <c r="V32" s="4">
        <f t="shared" si="7"/>
        <v>0</v>
      </c>
      <c r="W32" s="2">
        <v>0</v>
      </c>
      <c r="X32" s="2">
        <v>0</v>
      </c>
      <c r="Y32" s="2">
        <f t="shared" si="8"/>
        <v>0</v>
      </c>
      <c r="Z32" s="2">
        <f t="shared" si="9"/>
        <v>-29765</v>
      </c>
      <c r="AA32" s="4">
        <f t="shared" si="10"/>
        <v>0</v>
      </c>
      <c r="AB32" s="2">
        <f t="shared" si="11"/>
        <v>0</v>
      </c>
      <c r="AC32" s="3">
        <f t="shared" si="12"/>
        <v>21182</v>
      </c>
      <c r="AD32" s="3">
        <f t="shared" si="13"/>
        <v>21182</v>
      </c>
    </row>
    <row r="33" spans="1:30" x14ac:dyDescent="0.35">
      <c r="A33" s="1" t="s">
        <v>18</v>
      </c>
      <c r="B33" s="1" t="s">
        <v>26</v>
      </c>
      <c r="C33" s="1" t="s">
        <v>77</v>
      </c>
      <c r="D33" s="2">
        <v>0</v>
      </c>
      <c r="E33" s="3">
        <v>306820</v>
      </c>
      <c r="F33" s="4">
        <f t="shared" si="0"/>
        <v>0</v>
      </c>
      <c r="G33" s="2">
        <v>0</v>
      </c>
      <c r="H33" s="2">
        <v>0</v>
      </c>
      <c r="I33" s="2">
        <v>0</v>
      </c>
      <c r="J33" s="4">
        <f t="shared" si="1"/>
        <v>0</v>
      </c>
      <c r="K33" s="2">
        <f t="shared" si="2"/>
        <v>0</v>
      </c>
      <c r="L33" s="3">
        <f t="shared" si="3"/>
        <v>306820</v>
      </c>
      <c r="M33" s="4">
        <f t="shared" si="4"/>
        <v>0</v>
      </c>
      <c r="N33" s="2">
        <v>0</v>
      </c>
      <c r="O33" s="2">
        <v>-195162</v>
      </c>
      <c r="P33" s="4">
        <f t="shared" si="5"/>
        <v>0</v>
      </c>
      <c r="Q33" s="2">
        <v>0</v>
      </c>
      <c r="R33" s="2">
        <v>-2780</v>
      </c>
      <c r="S33" s="4">
        <f t="shared" si="6"/>
        <v>0</v>
      </c>
      <c r="T33" s="2">
        <v>0</v>
      </c>
      <c r="U33" s="2">
        <v>0</v>
      </c>
      <c r="V33" s="4">
        <f t="shared" si="7"/>
        <v>0</v>
      </c>
      <c r="W33" s="2">
        <v>0</v>
      </c>
      <c r="X33" s="2">
        <v>0</v>
      </c>
      <c r="Y33" s="2">
        <f t="shared" si="8"/>
        <v>0</v>
      </c>
      <c r="Z33" s="2">
        <f t="shared" si="9"/>
        <v>-197942</v>
      </c>
      <c r="AA33" s="4">
        <f t="shared" si="10"/>
        <v>0</v>
      </c>
      <c r="AB33" s="2">
        <f t="shared" si="11"/>
        <v>0</v>
      </c>
      <c r="AC33" s="3">
        <f t="shared" si="12"/>
        <v>108878</v>
      </c>
      <c r="AD33" s="3">
        <f t="shared" si="13"/>
        <v>108878</v>
      </c>
    </row>
    <row r="34" spans="1:30" x14ac:dyDescent="0.35">
      <c r="A34" s="1" t="s">
        <v>18</v>
      </c>
      <c r="B34" s="1" t="s">
        <v>26</v>
      </c>
      <c r="C34" s="1" t="s">
        <v>78</v>
      </c>
      <c r="D34" s="2">
        <v>0</v>
      </c>
      <c r="E34" s="3">
        <v>3432</v>
      </c>
      <c r="F34" s="4">
        <f t="shared" si="0"/>
        <v>0</v>
      </c>
      <c r="G34" s="2">
        <v>0</v>
      </c>
      <c r="H34" s="2">
        <v>0</v>
      </c>
      <c r="I34" s="2">
        <v>0</v>
      </c>
      <c r="J34" s="4">
        <f t="shared" si="1"/>
        <v>0</v>
      </c>
      <c r="K34" s="2">
        <f t="shared" si="2"/>
        <v>0</v>
      </c>
      <c r="L34" s="3">
        <f t="shared" si="3"/>
        <v>3432</v>
      </c>
      <c r="M34" s="4">
        <f t="shared" si="4"/>
        <v>0</v>
      </c>
      <c r="N34" s="2">
        <v>0</v>
      </c>
      <c r="O34" s="2">
        <v>0</v>
      </c>
      <c r="P34" s="4">
        <f t="shared" si="5"/>
        <v>0</v>
      </c>
      <c r="Q34" s="2">
        <v>0</v>
      </c>
      <c r="R34" s="2">
        <v>-1478</v>
      </c>
      <c r="S34" s="4">
        <f t="shared" si="6"/>
        <v>0</v>
      </c>
      <c r="T34" s="2">
        <v>0</v>
      </c>
      <c r="U34" s="2">
        <v>0</v>
      </c>
      <c r="V34" s="4">
        <f t="shared" si="7"/>
        <v>0</v>
      </c>
      <c r="W34" s="2">
        <v>0</v>
      </c>
      <c r="X34" s="2">
        <v>0</v>
      </c>
      <c r="Y34" s="2">
        <f t="shared" si="8"/>
        <v>0</v>
      </c>
      <c r="Z34" s="2">
        <f t="shared" si="9"/>
        <v>-1478</v>
      </c>
      <c r="AA34" s="4">
        <f t="shared" si="10"/>
        <v>0</v>
      </c>
      <c r="AB34" s="2">
        <f t="shared" si="11"/>
        <v>0</v>
      </c>
      <c r="AC34" s="3">
        <f t="shared" si="12"/>
        <v>1954</v>
      </c>
      <c r="AD34" s="3">
        <f t="shared" si="13"/>
        <v>1954</v>
      </c>
    </row>
    <row r="35" spans="1:30" x14ac:dyDescent="0.35">
      <c r="A35" s="1" t="s">
        <v>18</v>
      </c>
      <c r="B35" s="1" t="s">
        <v>26</v>
      </c>
      <c r="C35" s="1" t="s">
        <v>79</v>
      </c>
      <c r="D35" s="2">
        <v>0</v>
      </c>
      <c r="E35" s="3">
        <v>17751</v>
      </c>
      <c r="F35" s="4">
        <f t="shared" si="0"/>
        <v>0</v>
      </c>
      <c r="G35" s="2">
        <v>0</v>
      </c>
      <c r="H35" s="2">
        <v>0</v>
      </c>
      <c r="I35" s="2">
        <v>0</v>
      </c>
      <c r="J35" s="4">
        <f t="shared" si="1"/>
        <v>0</v>
      </c>
      <c r="K35" s="2">
        <f t="shared" si="2"/>
        <v>0</v>
      </c>
      <c r="L35" s="3">
        <f t="shared" si="3"/>
        <v>17751</v>
      </c>
      <c r="M35" s="4">
        <f t="shared" si="4"/>
        <v>0</v>
      </c>
      <c r="N35" s="2">
        <v>0</v>
      </c>
      <c r="O35" s="2">
        <v>-12543</v>
      </c>
      <c r="P35" s="4">
        <f t="shared" si="5"/>
        <v>0</v>
      </c>
      <c r="Q35" s="2">
        <v>0</v>
      </c>
      <c r="R35" s="2">
        <v>-500</v>
      </c>
      <c r="S35" s="4">
        <f t="shared" si="6"/>
        <v>0</v>
      </c>
      <c r="T35" s="2">
        <v>0</v>
      </c>
      <c r="U35" s="2">
        <v>0</v>
      </c>
      <c r="V35" s="4">
        <f t="shared" si="7"/>
        <v>0</v>
      </c>
      <c r="W35" s="2">
        <v>0</v>
      </c>
      <c r="X35" s="2">
        <v>0</v>
      </c>
      <c r="Y35" s="2">
        <f t="shared" si="8"/>
        <v>0</v>
      </c>
      <c r="Z35" s="2">
        <f t="shared" si="9"/>
        <v>-13043</v>
      </c>
      <c r="AA35" s="4">
        <f t="shared" si="10"/>
        <v>0</v>
      </c>
      <c r="AB35" s="2">
        <f t="shared" si="11"/>
        <v>0</v>
      </c>
      <c r="AC35" s="3">
        <f t="shared" si="12"/>
        <v>4708</v>
      </c>
      <c r="AD35" s="3">
        <f t="shared" si="13"/>
        <v>4708</v>
      </c>
    </row>
    <row r="36" spans="1:30" x14ac:dyDescent="0.35">
      <c r="A36" s="1" t="s">
        <v>18</v>
      </c>
      <c r="B36" s="1" t="s">
        <v>26</v>
      </c>
      <c r="C36" s="1" t="s">
        <v>80</v>
      </c>
      <c r="D36" s="2">
        <v>0</v>
      </c>
      <c r="E36" s="3">
        <v>35222</v>
      </c>
      <c r="F36" s="4">
        <f t="shared" si="0"/>
        <v>0</v>
      </c>
      <c r="G36" s="2">
        <v>0</v>
      </c>
      <c r="H36" s="2">
        <v>0</v>
      </c>
      <c r="I36" s="2">
        <v>0</v>
      </c>
      <c r="J36" s="4">
        <f t="shared" si="1"/>
        <v>0</v>
      </c>
      <c r="K36" s="2">
        <f t="shared" si="2"/>
        <v>0</v>
      </c>
      <c r="L36" s="3">
        <f t="shared" si="3"/>
        <v>35222</v>
      </c>
      <c r="M36" s="4">
        <f t="shared" si="4"/>
        <v>0</v>
      </c>
      <c r="N36" s="2">
        <v>0</v>
      </c>
      <c r="O36" s="2">
        <v>0</v>
      </c>
      <c r="P36" s="4">
        <f t="shared" si="5"/>
        <v>0</v>
      </c>
      <c r="Q36" s="2">
        <v>0</v>
      </c>
      <c r="R36" s="2">
        <v>-21965</v>
      </c>
      <c r="S36" s="4">
        <f t="shared" si="6"/>
        <v>0</v>
      </c>
      <c r="T36" s="2">
        <v>0</v>
      </c>
      <c r="U36" s="2">
        <v>0</v>
      </c>
      <c r="V36" s="4">
        <f t="shared" si="7"/>
        <v>0</v>
      </c>
      <c r="W36" s="2">
        <v>0</v>
      </c>
      <c r="X36" s="2">
        <v>0</v>
      </c>
      <c r="Y36" s="2">
        <f t="shared" si="8"/>
        <v>0</v>
      </c>
      <c r="Z36" s="2">
        <f t="shared" si="9"/>
        <v>-21965</v>
      </c>
      <c r="AA36" s="4">
        <f t="shared" si="10"/>
        <v>0</v>
      </c>
      <c r="AB36" s="2">
        <f t="shared" si="11"/>
        <v>0</v>
      </c>
      <c r="AC36" s="3">
        <f t="shared" si="12"/>
        <v>13257</v>
      </c>
      <c r="AD36" s="3">
        <f t="shared" si="13"/>
        <v>13257</v>
      </c>
    </row>
    <row r="37" spans="1:30" x14ac:dyDescent="0.35">
      <c r="A37" s="1" t="s">
        <v>18</v>
      </c>
      <c r="B37" s="1" t="s">
        <v>26</v>
      </c>
      <c r="C37" s="1" t="s">
        <v>81</v>
      </c>
      <c r="D37" s="2">
        <v>0</v>
      </c>
      <c r="E37" s="3">
        <v>25819</v>
      </c>
      <c r="F37" s="4">
        <f t="shared" si="0"/>
        <v>0</v>
      </c>
      <c r="G37" s="2">
        <v>0</v>
      </c>
      <c r="H37" s="2">
        <v>0</v>
      </c>
      <c r="I37" s="2">
        <v>0</v>
      </c>
      <c r="J37" s="4">
        <f t="shared" si="1"/>
        <v>0</v>
      </c>
      <c r="K37" s="2">
        <f t="shared" si="2"/>
        <v>0</v>
      </c>
      <c r="L37" s="3">
        <f t="shared" si="3"/>
        <v>25819</v>
      </c>
      <c r="M37" s="4">
        <f t="shared" si="4"/>
        <v>0</v>
      </c>
      <c r="N37" s="2">
        <v>0</v>
      </c>
      <c r="O37" s="2">
        <v>-13699</v>
      </c>
      <c r="P37" s="4">
        <f t="shared" si="5"/>
        <v>0</v>
      </c>
      <c r="Q37" s="2">
        <v>0</v>
      </c>
      <c r="R37" s="2">
        <v>-4282</v>
      </c>
      <c r="S37" s="4">
        <f t="shared" si="6"/>
        <v>0</v>
      </c>
      <c r="T37" s="2">
        <v>0</v>
      </c>
      <c r="U37" s="2">
        <v>0</v>
      </c>
      <c r="V37" s="4">
        <f t="shared" si="7"/>
        <v>0</v>
      </c>
      <c r="W37" s="2">
        <v>0</v>
      </c>
      <c r="X37" s="2">
        <v>0</v>
      </c>
      <c r="Y37" s="2">
        <f t="shared" si="8"/>
        <v>0</v>
      </c>
      <c r="Z37" s="2">
        <f t="shared" si="9"/>
        <v>-17981</v>
      </c>
      <c r="AA37" s="4">
        <f t="shared" si="10"/>
        <v>0</v>
      </c>
      <c r="AB37" s="2">
        <f t="shared" si="11"/>
        <v>0</v>
      </c>
      <c r="AC37" s="3">
        <f t="shared" si="12"/>
        <v>7838</v>
      </c>
      <c r="AD37" s="3">
        <f t="shared" si="13"/>
        <v>7838</v>
      </c>
    </row>
    <row r="38" spans="1:30" x14ac:dyDescent="0.35">
      <c r="A38" s="1" t="s">
        <v>18</v>
      </c>
      <c r="B38" s="1" t="s">
        <v>26</v>
      </c>
      <c r="C38" s="1" t="s">
        <v>82</v>
      </c>
      <c r="D38" s="2">
        <v>0</v>
      </c>
      <c r="E38" s="3">
        <v>132130</v>
      </c>
      <c r="F38" s="4">
        <f t="shared" ref="F38:F69" si="14">IFERROR(E38/D38*100,0)</f>
        <v>0</v>
      </c>
      <c r="G38" s="2">
        <v>0</v>
      </c>
      <c r="H38" s="2">
        <v>0</v>
      </c>
      <c r="I38" s="2">
        <v>0</v>
      </c>
      <c r="J38" s="4">
        <f t="shared" ref="J38:J69" si="15">IFERROR(H38/G38*100,0)</f>
        <v>0</v>
      </c>
      <c r="K38" s="2">
        <f t="shared" ref="K38:K69" si="16">D38+G38</f>
        <v>0</v>
      </c>
      <c r="L38" s="3">
        <f t="shared" ref="L38:L69" si="17">E38+H38+I38</f>
        <v>132130</v>
      </c>
      <c r="M38" s="4">
        <f t="shared" ref="M38:M69" si="18">IFERROR(L38/K38*100,0)</f>
        <v>0</v>
      </c>
      <c r="N38" s="2">
        <v>0</v>
      </c>
      <c r="O38" s="2">
        <v>0</v>
      </c>
      <c r="P38" s="4">
        <f t="shared" ref="P38:P69" si="19">IFERROR(O38/N38*100,0)</f>
        <v>0</v>
      </c>
      <c r="Q38" s="2">
        <v>0</v>
      </c>
      <c r="R38" s="2">
        <v>-84601</v>
      </c>
      <c r="S38" s="4">
        <f t="shared" ref="S38:S69" si="20">IFERROR(R38/Q38*100,0)</f>
        <v>0</v>
      </c>
      <c r="T38" s="2">
        <v>0</v>
      </c>
      <c r="U38" s="2">
        <v>0</v>
      </c>
      <c r="V38" s="4">
        <f t="shared" ref="V38:V69" si="21">IFERROR(U38/R38*100,0)</f>
        <v>0</v>
      </c>
      <c r="W38" s="2">
        <v>0</v>
      </c>
      <c r="X38" s="2">
        <v>0</v>
      </c>
      <c r="Y38" s="2">
        <f t="shared" ref="Y38:Y69" si="22">N38+Q38+T38</f>
        <v>0</v>
      </c>
      <c r="Z38" s="2">
        <f t="shared" ref="Z38:Z69" si="23">O38+R38+U38+W38+X38</f>
        <v>-84601</v>
      </c>
      <c r="AA38" s="4">
        <f t="shared" ref="AA38:AA69" si="24">IFERROR(Z38/Y38*100,0)</f>
        <v>0</v>
      </c>
      <c r="AB38" s="2">
        <f t="shared" ref="AB38:AB69" si="25">K38+Y38</f>
        <v>0</v>
      </c>
      <c r="AC38" s="3">
        <f t="shared" ref="AC38:AC69" si="26">L38+Z38</f>
        <v>47529</v>
      </c>
      <c r="AD38" s="3">
        <f t="shared" ref="AD38:AD69" si="27">AC38-AB38</f>
        <v>47529</v>
      </c>
    </row>
    <row r="39" spans="1:30" x14ac:dyDescent="0.35">
      <c r="A39" s="1" t="s">
        <v>18</v>
      </c>
      <c r="B39" s="1" t="s">
        <v>26</v>
      </c>
      <c r="C39" s="1" t="s">
        <v>83</v>
      </c>
      <c r="D39" s="2">
        <v>0</v>
      </c>
      <c r="E39" s="3">
        <v>248500</v>
      </c>
      <c r="F39" s="4">
        <f t="shared" si="14"/>
        <v>0</v>
      </c>
      <c r="G39" s="2">
        <v>0</v>
      </c>
      <c r="H39" s="2">
        <v>0</v>
      </c>
      <c r="I39" s="2">
        <v>0</v>
      </c>
      <c r="J39" s="4">
        <f t="shared" si="15"/>
        <v>0</v>
      </c>
      <c r="K39" s="2">
        <f t="shared" si="16"/>
        <v>0</v>
      </c>
      <c r="L39" s="3">
        <f t="shared" si="17"/>
        <v>248500</v>
      </c>
      <c r="M39" s="4">
        <f t="shared" si="18"/>
        <v>0</v>
      </c>
      <c r="N39" s="2">
        <v>0</v>
      </c>
      <c r="O39" s="2">
        <v>0</v>
      </c>
      <c r="P39" s="4">
        <f t="shared" si="19"/>
        <v>0</v>
      </c>
      <c r="Q39" s="2">
        <v>0</v>
      </c>
      <c r="R39" s="2">
        <v>-162488</v>
      </c>
      <c r="S39" s="4">
        <f t="shared" si="20"/>
        <v>0</v>
      </c>
      <c r="T39" s="2">
        <v>0</v>
      </c>
      <c r="U39" s="2">
        <v>0</v>
      </c>
      <c r="V39" s="4">
        <f t="shared" si="21"/>
        <v>0</v>
      </c>
      <c r="W39" s="2">
        <v>0</v>
      </c>
      <c r="X39" s="2">
        <v>0</v>
      </c>
      <c r="Y39" s="2">
        <f t="shared" si="22"/>
        <v>0</v>
      </c>
      <c r="Z39" s="2">
        <f t="shared" si="23"/>
        <v>-162488</v>
      </c>
      <c r="AA39" s="4">
        <f t="shared" si="24"/>
        <v>0</v>
      </c>
      <c r="AB39" s="2">
        <f t="shared" si="25"/>
        <v>0</v>
      </c>
      <c r="AC39" s="3">
        <f t="shared" si="26"/>
        <v>86012</v>
      </c>
      <c r="AD39" s="3">
        <f t="shared" si="27"/>
        <v>86012</v>
      </c>
    </row>
    <row r="40" spans="1:30" x14ac:dyDescent="0.35">
      <c r="A40" s="1" t="s">
        <v>18</v>
      </c>
      <c r="B40" s="1" t="s">
        <v>26</v>
      </c>
      <c r="C40" s="1" t="s">
        <v>84</v>
      </c>
      <c r="D40" s="2">
        <v>0</v>
      </c>
      <c r="E40" s="3">
        <v>171678</v>
      </c>
      <c r="F40" s="4">
        <f t="shared" si="14"/>
        <v>0</v>
      </c>
      <c r="G40" s="2">
        <v>0</v>
      </c>
      <c r="H40" s="2">
        <v>0</v>
      </c>
      <c r="I40" s="2">
        <v>0</v>
      </c>
      <c r="J40" s="4">
        <f t="shared" si="15"/>
        <v>0</v>
      </c>
      <c r="K40" s="2">
        <f t="shared" si="16"/>
        <v>0</v>
      </c>
      <c r="L40" s="3">
        <f t="shared" si="17"/>
        <v>171678</v>
      </c>
      <c r="M40" s="4">
        <f t="shared" si="18"/>
        <v>0</v>
      </c>
      <c r="N40" s="2">
        <v>0</v>
      </c>
      <c r="O40" s="2">
        <v>0</v>
      </c>
      <c r="P40" s="4">
        <f t="shared" si="19"/>
        <v>0</v>
      </c>
      <c r="Q40" s="2">
        <v>0</v>
      </c>
      <c r="R40" s="2">
        <v>-136665</v>
      </c>
      <c r="S40" s="4">
        <f t="shared" si="20"/>
        <v>0</v>
      </c>
      <c r="T40" s="2">
        <v>0</v>
      </c>
      <c r="U40" s="2">
        <v>0</v>
      </c>
      <c r="V40" s="4">
        <f t="shared" si="21"/>
        <v>0</v>
      </c>
      <c r="W40" s="2">
        <v>0</v>
      </c>
      <c r="X40" s="2">
        <v>0</v>
      </c>
      <c r="Y40" s="2">
        <f t="shared" si="22"/>
        <v>0</v>
      </c>
      <c r="Z40" s="2">
        <f t="shared" si="23"/>
        <v>-136665</v>
      </c>
      <c r="AA40" s="4">
        <f t="shared" si="24"/>
        <v>0</v>
      </c>
      <c r="AB40" s="2">
        <f t="shared" si="25"/>
        <v>0</v>
      </c>
      <c r="AC40" s="3">
        <f t="shared" si="26"/>
        <v>35013</v>
      </c>
      <c r="AD40" s="3">
        <f t="shared" si="27"/>
        <v>35013</v>
      </c>
    </row>
    <row r="41" spans="1:30" x14ac:dyDescent="0.35">
      <c r="A41" s="1" t="s">
        <v>18</v>
      </c>
      <c r="B41" s="1" t="s">
        <v>26</v>
      </c>
      <c r="C41" s="1" t="s">
        <v>85</v>
      </c>
      <c r="D41" s="2">
        <v>0</v>
      </c>
      <c r="E41" s="3">
        <v>15680</v>
      </c>
      <c r="F41" s="4">
        <f t="shared" si="14"/>
        <v>0</v>
      </c>
      <c r="G41" s="2">
        <v>0</v>
      </c>
      <c r="H41" s="2">
        <v>0</v>
      </c>
      <c r="I41" s="2">
        <v>0</v>
      </c>
      <c r="J41" s="4">
        <f t="shared" si="15"/>
        <v>0</v>
      </c>
      <c r="K41" s="2">
        <f t="shared" si="16"/>
        <v>0</v>
      </c>
      <c r="L41" s="3">
        <f t="shared" si="17"/>
        <v>15680</v>
      </c>
      <c r="M41" s="4">
        <f t="shared" si="18"/>
        <v>0</v>
      </c>
      <c r="N41" s="2">
        <v>0</v>
      </c>
      <c r="O41" s="2">
        <v>0</v>
      </c>
      <c r="P41" s="4">
        <f t="shared" si="19"/>
        <v>0</v>
      </c>
      <c r="Q41" s="2">
        <v>0</v>
      </c>
      <c r="R41" s="2">
        <v>-8652</v>
      </c>
      <c r="S41" s="4">
        <f t="shared" si="20"/>
        <v>0</v>
      </c>
      <c r="T41" s="2">
        <v>0</v>
      </c>
      <c r="U41" s="2">
        <v>0</v>
      </c>
      <c r="V41" s="4">
        <f t="shared" si="21"/>
        <v>0</v>
      </c>
      <c r="W41" s="2">
        <v>0</v>
      </c>
      <c r="X41" s="2">
        <v>0</v>
      </c>
      <c r="Y41" s="2">
        <f t="shared" si="22"/>
        <v>0</v>
      </c>
      <c r="Z41" s="2">
        <f t="shared" si="23"/>
        <v>-8652</v>
      </c>
      <c r="AA41" s="4">
        <f t="shared" si="24"/>
        <v>0</v>
      </c>
      <c r="AB41" s="2">
        <f t="shared" si="25"/>
        <v>0</v>
      </c>
      <c r="AC41" s="3">
        <f t="shared" si="26"/>
        <v>7028</v>
      </c>
      <c r="AD41" s="3">
        <f t="shared" si="27"/>
        <v>7028</v>
      </c>
    </row>
    <row r="42" spans="1:30" x14ac:dyDescent="0.35">
      <c r="A42" s="1" t="s">
        <v>18</v>
      </c>
      <c r="B42" s="1" t="s">
        <v>26</v>
      </c>
      <c r="C42" s="1" t="s">
        <v>86</v>
      </c>
      <c r="D42" s="2">
        <v>0</v>
      </c>
      <c r="E42" s="3">
        <v>110820</v>
      </c>
      <c r="F42" s="4">
        <f t="shared" si="14"/>
        <v>0</v>
      </c>
      <c r="G42" s="2">
        <v>0</v>
      </c>
      <c r="H42" s="2">
        <v>0</v>
      </c>
      <c r="I42" s="2">
        <v>0</v>
      </c>
      <c r="J42" s="4">
        <f t="shared" si="15"/>
        <v>0</v>
      </c>
      <c r="K42" s="2">
        <f t="shared" si="16"/>
        <v>0</v>
      </c>
      <c r="L42" s="3">
        <f t="shared" si="17"/>
        <v>110820</v>
      </c>
      <c r="M42" s="4">
        <f t="shared" si="18"/>
        <v>0</v>
      </c>
      <c r="N42" s="2">
        <v>0</v>
      </c>
      <c r="O42" s="2">
        <v>0</v>
      </c>
      <c r="P42" s="4">
        <f t="shared" si="19"/>
        <v>0</v>
      </c>
      <c r="Q42" s="2">
        <v>0</v>
      </c>
      <c r="R42" s="2">
        <v>-76683</v>
      </c>
      <c r="S42" s="4">
        <f t="shared" si="20"/>
        <v>0</v>
      </c>
      <c r="T42" s="2">
        <v>0</v>
      </c>
      <c r="U42" s="2">
        <v>0</v>
      </c>
      <c r="V42" s="4">
        <f t="shared" si="21"/>
        <v>0</v>
      </c>
      <c r="W42" s="2">
        <v>0</v>
      </c>
      <c r="X42" s="2">
        <v>0</v>
      </c>
      <c r="Y42" s="2">
        <f t="shared" si="22"/>
        <v>0</v>
      </c>
      <c r="Z42" s="2">
        <f t="shared" si="23"/>
        <v>-76683</v>
      </c>
      <c r="AA42" s="4">
        <f t="shared" si="24"/>
        <v>0</v>
      </c>
      <c r="AB42" s="2">
        <f t="shared" si="25"/>
        <v>0</v>
      </c>
      <c r="AC42" s="3">
        <f t="shared" si="26"/>
        <v>34137</v>
      </c>
      <c r="AD42" s="3">
        <f t="shared" si="27"/>
        <v>34137</v>
      </c>
    </row>
    <row r="43" spans="1:30" x14ac:dyDescent="0.35">
      <c r="A43" s="1" t="s">
        <v>18</v>
      </c>
      <c r="B43" s="1" t="s">
        <v>26</v>
      </c>
      <c r="C43" s="1" t="s">
        <v>87</v>
      </c>
      <c r="D43" s="2">
        <v>0</v>
      </c>
      <c r="E43" s="3">
        <v>8482</v>
      </c>
      <c r="F43" s="4">
        <f t="shared" si="14"/>
        <v>0</v>
      </c>
      <c r="G43" s="2">
        <v>0</v>
      </c>
      <c r="H43" s="2">
        <v>0</v>
      </c>
      <c r="I43" s="2">
        <v>0</v>
      </c>
      <c r="J43" s="4">
        <f t="shared" si="15"/>
        <v>0</v>
      </c>
      <c r="K43" s="2">
        <f t="shared" si="16"/>
        <v>0</v>
      </c>
      <c r="L43" s="3">
        <f t="shared" si="17"/>
        <v>8482</v>
      </c>
      <c r="M43" s="4">
        <f t="shared" si="18"/>
        <v>0</v>
      </c>
      <c r="N43" s="2">
        <v>0</v>
      </c>
      <c r="O43" s="2">
        <v>0</v>
      </c>
      <c r="P43" s="4">
        <f t="shared" si="19"/>
        <v>0</v>
      </c>
      <c r="Q43" s="2">
        <v>0</v>
      </c>
      <c r="R43" s="2">
        <v>-8000</v>
      </c>
      <c r="S43" s="4">
        <f t="shared" si="20"/>
        <v>0</v>
      </c>
      <c r="T43" s="2">
        <v>0</v>
      </c>
      <c r="U43" s="2">
        <v>0</v>
      </c>
      <c r="V43" s="4">
        <f t="shared" si="21"/>
        <v>0</v>
      </c>
      <c r="W43" s="2">
        <v>0</v>
      </c>
      <c r="X43" s="2">
        <v>0</v>
      </c>
      <c r="Y43" s="2">
        <f t="shared" si="22"/>
        <v>0</v>
      </c>
      <c r="Z43" s="2">
        <f t="shared" si="23"/>
        <v>-8000</v>
      </c>
      <c r="AA43" s="4">
        <f t="shared" si="24"/>
        <v>0</v>
      </c>
      <c r="AB43" s="2">
        <f t="shared" si="25"/>
        <v>0</v>
      </c>
      <c r="AC43" s="3">
        <f t="shared" si="26"/>
        <v>482</v>
      </c>
      <c r="AD43" s="3">
        <f t="shared" si="27"/>
        <v>482</v>
      </c>
    </row>
    <row r="44" spans="1:30" x14ac:dyDescent="0.35">
      <c r="A44" s="1" t="s">
        <v>18</v>
      </c>
      <c r="B44" s="1" t="s">
        <v>26</v>
      </c>
      <c r="C44" s="1" t="s">
        <v>88</v>
      </c>
      <c r="D44" s="2">
        <v>0</v>
      </c>
      <c r="E44" s="3">
        <v>155029</v>
      </c>
      <c r="F44" s="4">
        <f t="shared" si="14"/>
        <v>0</v>
      </c>
      <c r="G44" s="2">
        <v>0</v>
      </c>
      <c r="H44" s="2">
        <v>0</v>
      </c>
      <c r="I44" s="2">
        <v>0</v>
      </c>
      <c r="J44" s="4">
        <f t="shared" si="15"/>
        <v>0</v>
      </c>
      <c r="K44" s="2">
        <f t="shared" si="16"/>
        <v>0</v>
      </c>
      <c r="L44" s="3">
        <f t="shared" si="17"/>
        <v>155029</v>
      </c>
      <c r="M44" s="4">
        <f t="shared" si="18"/>
        <v>0</v>
      </c>
      <c r="N44" s="2">
        <v>0</v>
      </c>
      <c r="O44" s="2">
        <v>-66052</v>
      </c>
      <c r="P44" s="4">
        <f t="shared" si="19"/>
        <v>0</v>
      </c>
      <c r="Q44" s="2">
        <v>0</v>
      </c>
      <c r="R44" s="2">
        <v>-68394</v>
      </c>
      <c r="S44" s="4">
        <f t="shared" si="20"/>
        <v>0</v>
      </c>
      <c r="T44" s="2">
        <v>0</v>
      </c>
      <c r="U44" s="2">
        <v>0</v>
      </c>
      <c r="V44" s="4">
        <f t="shared" si="21"/>
        <v>0</v>
      </c>
      <c r="W44" s="2">
        <v>0</v>
      </c>
      <c r="X44" s="2">
        <v>0</v>
      </c>
      <c r="Y44" s="2">
        <f t="shared" si="22"/>
        <v>0</v>
      </c>
      <c r="Z44" s="2">
        <f t="shared" si="23"/>
        <v>-134446</v>
      </c>
      <c r="AA44" s="4">
        <f t="shared" si="24"/>
        <v>0</v>
      </c>
      <c r="AB44" s="2">
        <f t="shared" si="25"/>
        <v>0</v>
      </c>
      <c r="AC44" s="3">
        <f t="shared" si="26"/>
        <v>20583</v>
      </c>
      <c r="AD44" s="3">
        <f t="shared" si="27"/>
        <v>20583</v>
      </c>
    </row>
    <row r="45" spans="1:30" x14ac:dyDescent="0.35">
      <c r="A45" s="1" t="s">
        <v>18</v>
      </c>
      <c r="B45" s="1" t="s">
        <v>26</v>
      </c>
      <c r="C45" s="1" t="s">
        <v>89</v>
      </c>
      <c r="D45" s="2">
        <v>0</v>
      </c>
      <c r="E45" s="2">
        <v>0</v>
      </c>
      <c r="F45" s="4">
        <f t="shared" si="14"/>
        <v>0</v>
      </c>
      <c r="G45" s="2">
        <v>0</v>
      </c>
      <c r="H45" s="2">
        <v>0</v>
      </c>
      <c r="I45" s="2">
        <v>0</v>
      </c>
      <c r="J45" s="4">
        <f t="shared" si="15"/>
        <v>0</v>
      </c>
      <c r="K45" s="2">
        <f t="shared" si="16"/>
        <v>0</v>
      </c>
      <c r="L45" s="2">
        <f t="shared" si="17"/>
        <v>0</v>
      </c>
      <c r="M45" s="4">
        <f t="shared" si="18"/>
        <v>0</v>
      </c>
      <c r="N45" s="2">
        <v>0</v>
      </c>
      <c r="O45" s="2">
        <v>0</v>
      </c>
      <c r="P45" s="4">
        <f t="shared" si="19"/>
        <v>0</v>
      </c>
      <c r="Q45" s="2">
        <v>0</v>
      </c>
      <c r="R45" s="2">
        <v>-360</v>
      </c>
      <c r="S45" s="4">
        <f t="shared" si="20"/>
        <v>0</v>
      </c>
      <c r="T45" s="2">
        <v>0</v>
      </c>
      <c r="U45" s="2">
        <v>0</v>
      </c>
      <c r="V45" s="4">
        <f t="shared" si="21"/>
        <v>0</v>
      </c>
      <c r="W45" s="2">
        <v>0</v>
      </c>
      <c r="X45" s="2">
        <v>0</v>
      </c>
      <c r="Y45" s="2">
        <f t="shared" si="22"/>
        <v>0</v>
      </c>
      <c r="Z45" s="2">
        <f t="shared" si="23"/>
        <v>-360</v>
      </c>
      <c r="AA45" s="4">
        <f t="shared" si="24"/>
        <v>0</v>
      </c>
      <c r="AB45" s="2">
        <f t="shared" si="25"/>
        <v>0</v>
      </c>
      <c r="AC45" s="2">
        <f t="shared" si="26"/>
        <v>-360</v>
      </c>
      <c r="AD45" s="2">
        <f t="shared" si="27"/>
        <v>-360</v>
      </c>
    </row>
    <row r="46" spans="1:30" x14ac:dyDescent="0.35">
      <c r="A46" s="1" t="s">
        <v>18</v>
      </c>
      <c r="B46" s="1" t="s">
        <v>26</v>
      </c>
      <c r="C46" s="1" t="s">
        <v>90</v>
      </c>
      <c r="D46" s="2">
        <v>0</v>
      </c>
      <c r="E46" s="3">
        <v>1160</v>
      </c>
      <c r="F46" s="4">
        <f t="shared" si="14"/>
        <v>0</v>
      </c>
      <c r="G46" s="2">
        <v>0</v>
      </c>
      <c r="H46" s="2">
        <v>0</v>
      </c>
      <c r="I46" s="2">
        <v>0</v>
      </c>
      <c r="J46" s="4">
        <f t="shared" si="15"/>
        <v>0</v>
      </c>
      <c r="K46" s="2">
        <f t="shared" si="16"/>
        <v>0</v>
      </c>
      <c r="L46" s="3">
        <f t="shared" si="17"/>
        <v>1160</v>
      </c>
      <c r="M46" s="4">
        <f t="shared" si="18"/>
        <v>0</v>
      </c>
      <c r="N46" s="2">
        <v>0</v>
      </c>
      <c r="O46" s="2">
        <v>0</v>
      </c>
      <c r="P46" s="4">
        <f t="shared" si="19"/>
        <v>0</v>
      </c>
      <c r="Q46" s="2">
        <v>0</v>
      </c>
      <c r="R46" s="2">
        <v>0</v>
      </c>
      <c r="S46" s="4">
        <f t="shared" si="20"/>
        <v>0</v>
      </c>
      <c r="T46" s="2">
        <v>0</v>
      </c>
      <c r="U46" s="2">
        <v>0</v>
      </c>
      <c r="V46" s="4">
        <f t="shared" si="21"/>
        <v>0</v>
      </c>
      <c r="W46" s="2">
        <v>0</v>
      </c>
      <c r="X46" s="2">
        <v>0</v>
      </c>
      <c r="Y46" s="2">
        <f t="shared" si="22"/>
        <v>0</v>
      </c>
      <c r="Z46" s="2">
        <f t="shared" si="23"/>
        <v>0</v>
      </c>
      <c r="AA46" s="4">
        <f t="shared" si="24"/>
        <v>0</v>
      </c>
      <c r="AB46" s="2">
        <f t="shared" si="25"/>
        <v>0</v>
      </c>
      <c r="AC46" s="3">
        <f t="shared" si="26"/>
        <v>1160</v>
      </c>
      <c r="AD46" s="3">
        <f t="shared" si="27"/>
        <v>1160</v>
      </c>
    </row>
    <row r="47" spans="1:30" x14ac:dyDescent="0.35">
      <c r="A47" s="1" t="s">
        <v>18</v>
      </c>
      <c r="B47" s="1" t="s">
        <v>26</v>
      </c>
      <c r="C47" s="1" t="s">
        <v>91</v>
      </c>
      <c r="D47" s="2">
        <v>0</v>
      </c>
      <c r="E47" s="3">
        <v>120</v>
      </c>
      <c r="F47" s="4">
        <f t="shared" si="14"/>
        <v>0</v>
      </c>
      <c r="G47" s="2">
        <v>0</v>
      </c>
      <c r="H47" s="2">
        <v>0</v>
      </c>
      <c r="I47" s="2">
        <v>0</v>
      </c>
      <c r="J47" s="4">
        <f t="shared" si="15"/>
        <v>0</v>
      </c>
      <c r="K47" s="2">
        <f t="shared" si="16"/>
        <v>0</v>
      </c>
      <c r="L47" s="3">
        <f t="shared" si="17"/>
        <v>120</v>
      </c>
      <c r="M47" s="4">
        <f t="shared" si="18"/>
        <v>0</v>
      </c>
      <c r="N47" s="2">
        <v>0</v>
      </c>
      <c r="O47" s="2">
        <v>0</v>
      </c>
      <c r="P47" s="4">
        <f t="shared" si="19"/>
        <v>0</v>
      </c>
      <c r="Q47" s="2">
        <v>0</v>
      </c>
      <c r="R47" s="2">
        <v>0</v>
      </c>
      <c r="S47" s="4">
        <f t="shared" si="20"/>
        <v>0</v>
      </c>
      <c r="T47" s="2">
        <v>0</v>
      </c>
      <c r="U47" s="2">
        <v>0</v>
      </c>
      <c r="V47" s="4">
        <f t="shared" si="21"/>
        <v>0</v>
      </c>
      <c r="W47" s="2">
        <v>0</v>
      </c>
      <c r="X47" s="2">
        <v>0</v>
      </c>
      <c r="Y47" s="2">
        <f t="shared" si="22"/>
        <v>0</v>
      </c>
      <c r="Z47" s="2">
        <f t="shared" si="23"/>
        <v>0</v>
      </c>
      <c r="AA47" s="4">
        <f t="shared" si="24"/>
        <v>0</v>
      </c>
      <c r="AB47" s="2">
        <f t="shared" si="25"/>
        <v>0</v>
      </c>
      <c r="AC47" s="3">
        <f t="shared" si="26"/>
        <v>120</v>
      </c>
      <c r="AD47" s="3">
        <f t="shared" si="27"/>
        <v>120</v>
      </c>
    </row>
    <row r="48" spans="1:30" x14ac:dyDescent="0.35">
      <c r="A48" s="1" t="s">
        <v>18</v>
      </c>
      <c r="B48" s="1" t="s">
        <v>26</v>
      </c>
      <c r="C48" s="1" t="s">
        <v>92</v>
      </c>
      <c r="D48" s="2">
        <v>0</v>
      </c>
      <c r="E48" s="3">
        <v>17459</v>
      </c>
      <c r="F48" s="4">
        <f t="shared" si="14"/>
        <v>0</v>
      </c>
      <c r="G48" s="2">
        <v>0</v>
      </c>
      <c r="H48" s="2">
        <v>0</v>
      </c>
      <c r="I48" s="2">
        <v>0</v>
      </c>
      <c r="J48" s="4">
        <f t="shared" si="15"/>
        <v>0</v>
      </c>
      <c r="K48" s="2">
        <f t="shared" si="16"/>
        <v>0</v>
      </c>
      <c r="L48" s="3">
        <f t="shared" si="17"/>
        <v>17459</v>
      </c>
      <c r="M48" s="4">
        <f t="shared" si="18"/>
        <v>0</v>
      </c>
      <c r="N48" s="2">
        <v>0</v>
      </c>
      <c r="O48" s="2">
        <v>0</v>
      </c>
      <c r="P48" s="4">
        <f t="shared" si="19"/>
        <v>0</v>
      </c>
      <c r="Q48" s="2">
        <v>0</v>
      </c>
      <c r="R48" s="2">
        <v>-12112</v>
      </c>
      <c r="S48" s="4">
        <f t="shared" si="20"/>
        <v>0</v>
      </c>
      <c r="T48" s="2">
        <v>0</v>
      </c>
      <c r="U48" s="2">
        <v>0</v>
      </c>
      <c r="V48" s="4">
        <f t="shared" si="21"/>
        <v>0</v>
      </c>
      <c r="W48" s="2">
        <v>0</v>
      </c>
      <c r="X48" s="2">
        <v>0</v>
      </c>
      <c r="Y48" s="2">
        <f t="shared" si="22"/>
        <v>0</v>
      </c>
      <c r="Z48" s="2">
        <f t="shared" si="23"/>
        <v>-12112</v>
      </c>
      <c r="AA48" s="4">
        <f t="shared" si="24"/>
        <v>0</v>
      </c>
      <c r="AB48" s="2">
        <f t="shared" si="25"/>
        <v>0</v>
      </c>
      <c r="AC48" s="3">
        <f t="shared" si="26"/>
        <v>5347</v>
      </c>
      <c r="AD48" s="3">
        <f t="shared" si="27"/>
        <v>5347</v>
      </c>
    </row>
    <row r="49" spans="1:30" x14ac:dyDescent="0.35">
      <c r="A49" s="1" t="s">
        <v>18</v>
      </c>
      <c r="B49" s="1" t="s">
        <v>26</v>
      </c>
      <c r="C49" s="1" t="s">
        <v>93</v>
      </c>
      <c r="D49" s="2">
        <v>0</v>
      </c>
      <c r="E49" s="3">
        <v>28677</v>
      </c>
      <c r="F49" s="4">
        <f t="shared" si="14"/>
        <v>0</v>
      </c>
      <c r="G49" s="2">
        <v>0</v>
      </c>
      <c r="H49" s="2">
        <v>0</v>
      </c>
      <c r="I49" s="2">
        <v>0</v>
      </c>
      <c r="J49" s="4">
        <f t="shared" si="15"/>
        <v>0</v>
      </c>
      <c r="K49" s="2">
        <f t="shared" si="16"/>
        <v>0</v>
      </c>
      <c r="L49" s="3">
        <f t="shared" si="17"/>
        <v>28677</v>
      </c>
      <c r="M49" s="4">
        <f t="shared" si="18"/>
        <v>0</v>
      </c>
      <c r="N49" s="2">
        <v>0</v>
      </c>
      <c r="O49" s="2">
        <v>-19554</v>
      </c>
      <c r="P49" s="4">
        <f t="shared" si="19"/>
        <v>0</v>
      </c>
      <c r="Q49" s="2">
        <v>0</v>
      </c>
      <c r="R49" s="2">
        <v>-2720</v>
      </c>
      <c r="S49" s="4">
        <f t="shared" si="20"/>
        <v>0</v>
      </c>
      <c r="T49" s="2">
        <v>0</v>
      </c>
      <c r="U49" s="2">
        <v>0</v>
      </c>
      <c r="V49" s="4">
        <f t="shared" si="21"/>
        <v>0</v>
      </c>
      <c r="W49" s="2">
        <v>0</v>
      </c>
      <c r="X49" s="2">
        <v>0</v>
      </c>
      <c r="Y49" s="2">
        <f t="shared" si="22"/>
        <v>0</v>
      </c>
      <c r="Z49" s="2">
        <f t="shared" si="23"/>
        <v>-22274</v>
      </c>
      <c r="AA49" s="4">
        <f t="shared" si="24"/>
        <v>0</v>
      </c>
      <c r="AB49" s="2">
        <f t="shared" si="25"/>
        <v>0</v>
      </c>
      <c r="AC49" s="3">
        <f t="shared" si="26"/>
        <v>6403</v>
      </c>
      <c r="AD49" s="3">
        <f t="shared" si="27"/>
        <v>6403</v>
      </c>
    </row>
    <row r="50" spans="1:30" x14ac:dyDescent="0.35">
      <c r="A50" s="1" t="s">
        <v>18</v>
      </c>
      <c r="B50" s="1" t="s">
        <v>26</v>
      </c>
      <c r="C50" s="1" t="s">
        <v>94</v>
      </c>
      <c r="D50" s="2">
        <v>0</v>
      </c>
      <c r="E50" s="2">
        <v>0</v>
      </c>
      <c r="F50" s="4">
        <f t="shared" si="14"/>
        <v>0</v>
      </c>
      <c r="G50" s="2">
        <v>0</v>
      </c>
      <c r="H50" s="2">
        <v>0</v>
      </c>
      <c r="I50" s="2">
        <v>0</v>
      </c>
      <c r="J50" s="4">
        <f t="shared" si="15"/>
        <v>0</v>
      </c>
      <c r="K50" s="2">
        <f t="shared" si="16"/>
        <v>0</v>
      </c>
      <c r="L50" s="2">
        <f t="shared" si="17"/>
        <v>0</v>
      </c>
      <c r="M50" s="4">
        <f t="shared" si="18"/>
        <v>0</v>
      </c>
      <c r="N50" s="2">
        <v>0</v>
      </c>
      <c r="O50" s="2">
        <v>-117944</v>
      </c>
      <c r="P50" s="4">
        <f t="shared" si="19"/>
        <v>0</v>
      </c>
      <c r="Q50" s="2">
        <v>0</v>
      </c>
      <c r="R50" s="2">
        <v>-20580</v>
      </c>
      <c r="S50" s="4">
        <f t="shared" si="20"/>
        <v>0</v>
      </c>
      <c r="T50" s="2">
        <v>0</v>
      </c>
      <c r="U50" s="2">
        <v>0</v>
      </c>
      <c r="V50" s="4">
        <f t="shared" si="21"/>
        <v>0</v>
      </c>
      <c r="W50" s="2">
        <v>0</v>
      </c>
      <c r="X50" s="2">
        <v>0</v>
      </c>
      <c r="Y50" s="2">
        <f t="shared" si="22"/>
        <v>0</v>
      </c>
      <c r="Z50" s="2">
        <f t="shared" si="23"/>
        <v>-138524</v>
      </c>
      <c r="AA50" s="4">
        <f t="shared" si="24"/>
        <v>0</v>
      </c>
      <c r="AB50" s="2">
        <f t="shared" si="25"/>
        <v>0</v>
      </c>
      <c r="AC50" s="2">
        <f t="shared" si="26"/>
        <v>-138524</v>
      </c>
      <c r="AD50" s="2">
        <f t="shared" si="27"/>
        <v>-138524</v>
      </c>
    </row>
    <row r="51" spans="1:30" x14ac:dyDescent="0.35">
      <c r="A51" s="1" t="s">
        <v>18</v>
      </c>
      <c r="B51" s="1" t="s">
        <v>26</v>
      </c>
      <c r="C51" s="1" t="s">
        <v>95</v>
      </c>
      <c r="D51" s="2">
        <v>0</v>
      </c>
      <c r="E51" s="3">
        <v>14254</v>
      </c>
      <c r="F51" s="4">
        <f t="shared" si="14"/>
        <v>0</v>
      </c>
      <c r="G51" s="2">
        <v>0</v>
      </c>
      <c r="H51" s="2">
        <v>0</v>
      </c>
      <c r="I51" s="2">
        <v>0</v>
      </c>
      <c r="J51" s="4">
        <f t="shared" si="15"/>
        <v>0</v>
      </c>
      <c r="K51" s="2">
        <f t="shared" si="16"/>
        <v>0</v>
      </c>
      <c r="L51" s="3">
        <f t="shared" si="17"/>
        <v>14254</v>
      </c>
      <c r="M51" s="4">
        <f t="shared" si="18"/>
        <v>0</v>
      </c>
      <c r="N51" s="2">
        <v>0</v>
      </c>
      <c r="O51" s="2">
        <v>0</v>
      </c>
      <c r="P51" s="4">
        <f t="shared" si="19"/>
        <v>0</v>
      </c>
      <c r="Q51" s="2">
        <v>0</v>
      </c>
      <c r="R51" s="2">
        <v>-11338</v>
      </c>
      <c r="S51" s="4">
        <f t="shared" si="20"/>
        <v>0</v>
      </c>
      <c r="T51" s="2">
        <v>0</v>
      </c>
      <c r="U51" s="2">
        <v>0</v>
      </c>
      <c r="V51" s="4">
        <f t="shared" si="21"/>
        <v>0</v>
      </c>
      <c r="W51" s="2">
        <v>0</v>
      </c>
      <c r="X51" s="2">
        <v>0</v>
      </c>
      <c r="Y51" s="2">
        <f t="shared" si="22"/>
        <v>0</v>
      </c>
      <c r="Z51" s="2">
        <f t="shared" si="23"/>
        <v>-11338</v>
      </c>
      <c r="AA51" s="4">
        <f t="shared" si="24"/>
        <v>0</v>
      </c>
      <c r="AB51" s="2">
        <f t="shared" si="25"/>
        <v>0</v>
      </c>
      <c r="AC51" s="3">
        <f t="shared" si="26"/>
        <v>2916</v>
      </c>
      <c r="AD51" s="3">
        <f t="shared" si="27"/>
        <v>2916</v>
      </c>
    </row>
    <row r="52" spans="1:30" x14ac:dyDescent="0.35">
      <c r="A52" s="1" t="s">
        <v>18</v>
      </c>
      <c r="B52" s="1" t="s">
        <v>26</v>
      </c>
      <c r="C52" s="1" t="s">
        <v>96</v>
      </c>
      <c r="D52" s="2">
        <v>0</v>
      </c>
      <c r="E52" s="3">
        <v>35917</v>
      </c>
      <c r="F52" s="4">
        <f t="shared" si="14"/>
        <v>0</v>
      </c>
      <c r="G52" s="2">
        <v>0</v>
      </c>
      <c r="H52" s="2">
        <v>0</v>
      </c>
      <c r="I52" s="2">
        <v>0</v>
      </c>
      <c r="J52" s="4">
        <f t="shared" si="15"/>
        <v>0</v>
      </c>
      <c r="K52" s="2">
        <f t="shared" si="16"/>
        <v>0</v>
      </c>
      <c r="L52" s="3">
        <f t="shared" si="17"/>
        <v>35917</v>
      </c>
      <c r="M52" s="4">
        <f t="shared" si="18"/>
        <v>0</v>
      </c>
      <c r="N52" s="2">
        <v>0</v>
      </c>
      <c r="O52" s="2">
        <v>0</v>
      </c>
      <c r="P52" s="4">
        <f t="shared" si="19"/>
        <v>0</v>
      </c>
      <c r="Q52" s="2">
        <v>0</v>
      </c>
      <c r="R52" s="2">
        <v>-25583</v>
      </c>
      <c r="S52" s="4">
        <f t="shared" si="20"/>
        <v>0</v>
      </c>
      <c r="T52" s="2">
        <v>0</v>
      </c>
      <c r="U52" s="2">
        <v>0</v>
      </c>
      <c r="V52" s="4">
        <f t="shared" si="21"/>
        <v>0</v>
      </c>
      <c r="W52" s="2">
        <v>0</v>
      </c>
      <c r="X52" s="2">
        <v>0</v>
      </c>
      <c r="Y52" s="2">
        <f t="shared" si="22"/>
        <v>0</v>
      </c>
      <c r="Z52" s="2">
        <f t="shared" si="23"/>
        <v>-25583</v>
      </c>
      <c r="AA52" s="4">
        <f t="shared" si="24"/>
        <v>0</v>
      </c>
      <c r="AB52" s="2">
        <f t="shared" si="25"/>
        <v>0</v>
      </c>
      <c r="AC52" s="3">
        <f t="shared" si="26"/>
        <v>10334</v>
      </c>
      <c r="AD52" s="3">
        <f t="shared" si="27"/>
        <v>10334</v>
      </c>
    </row>
    <row r="53" spans="1:30" x14ac:dyDescent="0.35">
      <c r="A53" s="1" t="s">
        <v>18</v>
      </c>
      <c r="B53" s="1" t="s">
        <v>26</v>
      </c>
      <c r="C53" s="1" t="s">
        <v>97</v>
      </c>
      <c r="D53" s="2">
        <v>0</v>
      </c>
      <c r="E53" s="3">
        <v>2033</v>
      </c>
      <c r="F53" s="4">
        <f t="shared" si="14"/>
        <v>0</v>
      </c>
      <c r="G53" s="2">
        <v>0</v>
      </c>
      <c r="H53" s="2">
        <v>0</v>
      </c>
      <c r="I53" s="2">
        <v>0</v>
      </c>
      <c r="J53" s="4">
        <f t="shared" si="15"/>
        <v>0</v>
      </c>
      <c r="K53" s="2">
        <f t="shared" si="16"/>
        <v>0</v>
      </c>
      <c r="L53" s="3">
        <f t="shared" si="17"/>
        <v>2033</v>
      </c>
      <c r="M53" s="4">
        <f t="shared" si="18"/>
        <v>0</v>
      </c>
      <c r="N53" s="2">
        <v>0</v>
      </c>
      <c r="O53" s="2">
        <v>0</v>
      </c>
      <c r="P53" s="4">
        <f t="shared" si="19"/>
        <v>0</v>
      </c>
      <c r="Q53" s="2">
        <v>0</v>
      </c>
      <c r="R53" s="2">
        <v>-1335</v>
      </c>
      <c r="S53" s="4">
        <f t="shared" si="20"/>
        <v>0</v>
      </c>
      <c r="T53" s="2">
        <v>0</v>
      </c>
      <c r="U53" s="2">
        <v>0</v>
      </c>
      <c r="V53" s="4">
        <f t="shared" si="21"/>
        <v>0</v>
      </c>
      <c r="W53" s="2">
        <v>0</v>
      </c>
      <c r="X53" s="2">
        <v>0</v>
      </c>
      <c r="Y53" s="2">
        <f t="shared" si="22"/>
        <v>0</v>
      </c>
      <c r="Z53" s="2">
        <f t="shared" si="23"/>
        <v>-1335</v>
      </c>
      <c r="AA53" s="4">
        <f t="shared" si="24"/>
        <v>0</v>
      </c>
      <c r="AB53" s="2">
        <f t="shared" si="25"/>
        <v>0</v>
      </c>
      <c r="AC53" s="3">
        <f t="shared" si="26"/>
        <v>698</v>
      </c>
      <c r="AD53" s="3">
        <f t="shared" si="27"/>
        <v>698</v>
      </c>
    </row>
    <row r="54" spans="1:30" x14ac:dyDescent="0.35">
      <c r="A54" s="1" t="s">
        <v>18</v>
      </c>
      <c r="B54" s="1" t="s">
        <v>26</v>
      </c>
      <c r="C54" s="1" t="s">
        <v>98</v>
      </c>
      <c r="D54" s="2">
        <v>0</v>
      </c>
      <c r="E54" s="3">
        <v>54101</v>
      </c>
      <c r="F54" s="4">
        <f t="shared" si="14"/>
        <v>0</v>
      </c>
      <c r="G54" s="2">
        <v>0</v>
      </c>
      <c r="H54" s="2">
        <v>0</v>
      </c>
      <c r="I54" s="2">
        <v>0</v>
      </c>
      <c r="J54" s="4">
        <f t="shared" si="15"/>
        <v>0</v>
      </c>
      <c r="K54" s="2">
        <f t="shared" si="16"/>
        <v>0</v>
      </c>
      <c r="L54" s="3">
        <f t="shared" si="17"/>
        <v>54101</v>
      </c>
      <c r="M54" s="4">
        <f t="shared" si="18"/>
        <v>0</v>
      </c>
      <c r="N54" s="2">
        <v>0</v>
      </c>
      <c r="O54" s="2">
        <v>-4668</v>
      </c>
      <c r="P54" s="4">
        <f t="shared" si="19"/>
        <v>0</v>
      </c>
      <c r="Q54" s="2">
        <v>0</v>
      </c>
      <c r="R54" s="2">
        <v>-38905</v>
      </c>
      <c r="S54" s="4">
        <f t="shared" si="20"/>
        <v>0</v>
      </c>
      <c r="T54" s="2">
        <v>0</v>
      </c>
      <c r="U54" s="2">
        <v>0</v>
      </c>
      <c r="V54" s="4">
        <f t="shared" si="21"/>
        <v>0</v>
      </c>
      <c r="W54" s="2">
        <v>0</v>
      </c>
      <c r="X54" s="2">
        <v>0</v>
      </c>
      <c r="Y54" s="2">
        <f t="shared" si="22"/>
        <v>0</v>
      </c>
      <c r="Z54" s="2">
        <f t="shared" si="23"/>
        <v>-43573</v>
      </c>
      <c r="AA54" s="4">
        <f t="shared" si="24"/>
        <v>0</v>
      </c>
      <c r="AB54" s="2">
        <f t="shared" si="25"/>
        <v>0</v>
      </c>
      <c r="AC54" s="3">
        <f t="shared" si="26"/>
        <v>10528</v>
      </c>
      <c r="AD54" s="3">
        <f t="shared" si="27"/>
        <v>10528</v>
      </c>
    </row>
    <row r="55" spans="1:30" x14ac:dyDescent="0.35">
      <c r="A55" s="1" t="s">
        <v>18</v>
      </c>
      <c r="B55" s="1" t="s">
        <v>26</v>
      </c>
      <c r="C55" s="1" t="s">
        <v>99</v>
      </c>
      <c r="D55" s="2">
        <v>0</v>
      </c>
      <c r="E55" s="3">
        <v>14838</v>
      </c>
      <c r="F55" s="4">
        <f t="shared" si="14"/>
        <v>0</v>
      </c>
      <c r="G55" s="2">
        <v>0</v>
      </c>
      <c r="H55" s="2">
        <v>0</v>
      </c>
      <c r="I55" s="2">
        <v>0</v>
      </c>
      <c r="J55" s="4">
        <f t="shared" si="15"/>
        <v>0</v>
      </c>
      <c r="K55" s="2">
        <f t="shared" si="16"/>
        <v>0</v>
      </c>
      <c r="L55" s="3">
        <f t="shared" si="17"/>
        <v>14838</v>
      </c>
      <c r="M55" s="4">
        <f t="shared" si="18"/>
        <v>0</v>
      </c>
      <c r="N55" s="2">
        <v>0</v>
      </c>
      <c r="O55" s="2">
        <v>0</v>
      </c>
      <c r="P55" s="4">
        <f t="shared" si="19"/>
        <v>0</v>
      </c>
      <c r="Q55" s="2">
        <v>0</v>
      </c>
      <c r="R55" s="2">
        <v>-9849</v>
      </c>
      <c r="S55" s="4">
        <f t="shared" si="20"/>
        <v>0</v>
      </c>
      <c r="T55" s="2">
        <v>0</v>
      </c>
      <c r="U55" s="2">
        <v>0</v>
      </c>
      <c r="V55" s="4">
        <f t="shared" si="21"/>
        <v>0</v>
      </c>
      <c r="W55" s="2">
        <v>0</v>
      </c>
      <c r="X55" s="2">
        <v>0</v>
      </c>
      <c r="Y55" s="2">
        <f t="shared" si="22"/>
        <v>0</v>
      </c>
      <c r="Z55" s="2">
        <f t="shared" si="23"/>
        <v>-9849</v>
      </c>
      <c r="AA55" s="4">
        <f t="shared" si="24"/>
        <v>0</v>
      </c>
      <c r="AB55" s="2">
        <f t="shared" si="25"/>
        <v>0</v>
      </c>
      <c r="AC55" s="3">
        <f t="shared" si="26"/>
        <v>4989</v>
      </c>
      <c r="AD55" s="3">
        <f t="shared" si="27"/>
        <v>4989</v>
      </c>
    </row>
    <row r="56" spans="1:30" x14ac:dyDescent="0.35">
      <c r="A56" s="1" t="s">
        <v>18</v>
      </c>
      <c r="B56" s="1" t="s">
        <v>26</v>
      </c>
      <c r="C56" s="1" t="s">
        <v>100</v>
      </c>
      <c r="D56" s="2">
        <v>0</v>
      </c>
      <c r="E56" s="3">
        <v>62990</v>
      </c>
      <c r="F56" s="4">
        <f t="shared" si="14"/>
        <v>0</v>
      </c>
      <c r="G56" s="2">
        <v>0</v>
      </c>
      <c r="H56" s="2">
        <v>0</v>
      </c>
      <c r="I56" s="2">
        <v>0</v>
      </c>
      <c r="J56" s="4">
        <f t="shared" si="15"/>
        <v>0</v>
      </c>
      <c r="K56" s="2">
        <f t="shared" si="16"/>
        <v>0</v>
      </c>
      <c r="L56" s="3">
        <f t="shared" si="17"/>
        <v>62990</v>
      </c>
      <c r="M56" s="4">
        <f t="shared" si="18"/>
        <v>0</v>
      </c>
      <c r="N56" s="2">
        <v>0</v>
      </c>
      <c r="O56" s="2">
        <v>0</v>
      </c>
      <c r="P56" s="4">
        <f t="shared" si="19"/>
        <v>0</v>
      </c>
      <c r="Q56" s="2">
        <v>0</v>
      </c>
      <c r="R56" s="2">
        <v>-53056</v>
      </c>
      <c r="S56" s="4">
        <f t="shared" si="20"/>
        <v>0</v>
      </c>
      <c r="T56" s="2">
        <v>0</v>
      </c>
      <c r="U56" s="2">
        <v>0</v>
      </c>
      <c r="V56" s="4">
        <f t="shared" si="21"/>
        <v>0</v>
      </c>
      <c r="W56" s="2">
        <v>0</v>
      </c>
      <c r="X56" s="2">
        <v>0</v>
      </c>
      <c r="Y56" s="2">
        <f t="shared" si="22"/>
        <v>0</v>
      </c>
      <c r="Z56" s="2">
        <f t="shared" si="23"/>
        <v>-53056</v>
      </c>
      <c r="AA56" s="4">
        <f t="shared" si="24"/>
        <v>0</v>
      </c>
      <c r="AB56" s="2">
        <f t="shared" si="25"/>
        <v>0</v>
      </c>
      <c r="AC56" s="3">
        <f t="shared" si="26"/>
        <v>9934</v>
      </c>
      <c r="AD56" s="3">
        <f t="shared" si="27"/>
        <v>9934</v>
      </c>
    </row>
    <row r="57" spans="1:30" x14ac:dyDescent="0.35">
      <c r="A57" s="1" t="s">
        <v>18</v>
      </c>
      <c r="B57" s="1" t="s">
        <v>26</v>
      </c>
      <c r="C57" s="1" t="s">
        <v>101</v>
      </c>
      <c r="D57" s="2">
        <v>0</v>
      </c>
      <c r="E57" s="3">
        <v>603</v>
      </c>
      <c r="F57" s="4">
        <f t="shared" si="14"/>
        <v>0</v>
      </c>
      <c r="G57" s="2">
        <v>0</v>
      </c>
      <c r="H57" s="2">
        <v>0</v>
      </c>
      <c r="I57" s="2">
        <v>0</v>
      </c>
      <c r="J57" s="4">
        <f t="shared" si="15"/>
        <v>0</v>
      </c>
      <c r="K57" s="2">
        <f t="shared" si="16"/>
        <v>0</v>
      </c>
      <c r="L57" s="3">
        <f t="shared" si="17"/>
        <v>603</v>
      </c>
      <c r="M57" s="4">
        <f t="shared" si="18"/>
        <v>0</v>
      </c>
      <c r="N57" s="2">
        <v>0</v>
      </c>
      <c r="O57" s="2">
        <v>0</v>
      </c>
      <c r="P57" s="4">
        <f t="shared" si="19"/>
        <v>0</v>
      </c>
      <c r="Q57" s="2">
        <v>0</v>
      </c>
      <c r="R57" s="2">
        <v>-32</v>
      </c>
      <c r="S57" s="4">
        <f t="shared" si="20"/>
        <v>0</v>
      </c>
      <c r="T57" s="2">
        <v>0</v>
      </c>
      <c r="U57" s="2">
        <v>0</v>
      </c>
      <c r="V57" s="4">
        <f t="shared" si="21"/>
        <v>0</v>
      </c>
      <c r="W57" s="2">
        <v>0</v>
      </c>
      <c r="X57" s="2">
        <v>0</v>
      </c>
      <c r="Y57" s="2">
        <f t="shared" si="22"/>
        <v>0</v>
      </c>
      <c r="Z57" s="2">
        <f t="shared" si="23"/>
        <v>-32</v>
      </c>
      <c r="AA57" s="4">
        <f t="shared" si="24"/>
        <v>0</v>
      </c>
      <c r="AB57" s="2">
        <f t="shared" si="25"/>
        <v>0</v>
      </c>
      <c r="AC57" s="3">
        <f t="shared" si="26"/>
        <v>571</v>
      </c>
      <c r="AD57" s="3">
        <f t="shared" si="27"/>
        <v>571</v>
      </c>
    </row>
    <row r="58" spans="1:30" x14ac:dyDescent="0.35">
      <c r="A58" s="1" t="s">
        <v>18</v>
      </c>
      <c r="B58" s="1" t="s">
        <v>26</v>
      </c>
      <c r="C58" s="1" t="s">
        <v>102</v>
      </c>
      <c r="D58" s="2">
        <v>0</v>
      </c>
      <c r="E58" s="3">
        <v>57792</v>
      </c>
      <c r="F58" s="4">
        <f t="shared" si="14"/>
        <v>0</v>
      </c>
      <c r="G58" s="2">
        <v>0</v>
      </c>
      <c r="H58" s="2">
        <v>0</v>
      </c>
      <c r="I58" s="2">
        <v>0</v>
      </c>
      <c r="J58" s="4">
        <f t="shared" si="15"/>
        <v>0</v>
      </c>
      <c r="K58" s="2">
        <f t="shared" si="16"/>
        <v>0</v>
      </c>
      <c r="L58" s="3">
        <f t="shared" si="17"/>
        <v>57792</v>
      </c>
      <c r="M58" s="4">
        <f t="shared" si="18"/>
        <v>0</v>
      </c>
      <c r="N58" s="2">
        <v>0</v>
      </c>
      <c r="O58" s="2">
        <v>0</v>
      </c>
      <c r="P58" s="4">
        <f t="shared" si="19"/>
        <v>0</v>
      </c>
      <c r="Q58" s="2">
        <v>0</v>
      </c>
      <c r="R58" s="2">
        <v>-41883</v>
      </c>
      <c r="S58" s="4">
        <f t="shared" si="20"/>
        <v>0</v>
      </c>
      <c r="T58" s="2">
        <v>0</v>
      </c>
      <c r="U58" s="2">
        <v>0</v>
      </c>
      <c r="V58" s="4">
        <f t="shared" si="21"/>
        <v>0</v>
      </c>
      <c r="W58" s="2">
        <v>0</v>
      </c>
      <c r="X58" s="2">
        <v>0</v>
      </c>
      <c r="Y58" s="2">
        <f t="shared" si="22"/>
        <v>0</v>
      </c>
      <c r="Z58" s="2">
        <f t="shared" si="23"/>
        <v>-41883</v>
      </c>
      <c r="AA58" s="4">
        <f t="shared" si="24"/>
        <v>0</v>
      </c>
      <c r="AB58" s="2">
        <f t="shared" si="25"/>
        <v>0</v>
      </c>
      <c r="AC58" s="3">
        <f t="shared" si="26"/>
        <v>15909</v>
      </c>
      <c r="AD58" s="3">
        <f t="shared" si="27"/>
        <v>15909</v>
      </c>
    </row>
    <row r="59" spans="1:30" x14ac:dyDescent="0.35">
      <c r="A59" s="1" t="s">
        <v>18</v>
      </c>
      <c r="B59" s="1" t="s">
        <v>26</v>
      </c>
      <c r="C59" s="1" t="s">
        <v>103</v>
      </c>
      <c r="D59" s="2">
        <v>0</v>
      </c>
      <c r="E59" s="3">
        <v>24161</v>
      </c>
      <c r="F59" s="4">
        <f t="shared" si="14"/>
        <v>0</v>
      </c>
      <c r="G59" s="2">
        <v>0</v>
      </c>
      <c r="H59" s="2">
        <v>0</v>
      </c>
      <c r="I59" s="2">
        <v>0</v>
      </c>
      <c r="J59" s="4">
        <f t="shared" si="15"/>
        <v>0</v>
      </c>
      <c r="K59" s="2">
        <f t="shared" si="16"/>
        <v>0</v>
      </c>
      <c r="L59" s="3">
        <f t="shared" si="17"/>
        <v>24161</v>
      </c>
      <c r="M59" s="4">
        <f t="shared" si="18"/>
        <v>0</v>
      </c>
      <c r="N59" s="2">
        <v>0</v>
      </c>
      <c r="O59" s="2">
        <v>0</v>
      </c>
      <c r="P59" s="4">
        <f t="shared" si="19"/>
        <v>0</v>
      </c>
      <c r="Q59" s="2">
        <v>0</v>
      </c>
      <c r="R59" s="2">
        <v>-14120</v>
      </c>
      <c r="S59" s="4">
        <f t="shared" si="20"/>
        <v>0</v>
      </c>
      <c r="T59" s="2">
        <v>0</v>
      </c>
      <c r="U59" s="2">
        <v>0</v>
      </c>
      <c r="V59" s="4">
        <f t="shared" si="21"/>
        <v>0</v>
      </c>
      <c r="W59" s="2">
        <v>0</v>
      </c>
      <c r="X59" s="2">
        <v>0</v>
      </c>
      <c r="Y59" s="2">
        <f t="shared" si="22"/>
        <v>0</v>
      </c>
      <c r="Z59" s="2">
        <f t="shared" si="23"/>
        <v>-14120</v>
      </c>
      <c r="AA59" s="4">
        <f t="shared" si="24"/>
        <v>0</v>
      </c>
      <c r="AB59" s="2">
        <f t="shared" si="25"/>
        <v>0</v>
      </c>
      <c r="AC59" s="3">
        <f t="shared" si="26"/>
        <v>10041</v>
      </c>
      <c r="AD59" s="3">
        <f t="shared" si="27"/>
        <v>10041</v>
      </c>
    </row>
    <row r="60" spans="1:30" x14ac:dyDescent="0.35">
      <c r="A60" s="1" t="s">
        <v>18</v>
      </c>
      <c r="B60" s="1" t="s">
        <v>26</v>
      </c>
      <c r="C60" s="1" t="s">
        <v>104</v>
      </c>
      <c r="D60" s="2">
        <v>0</v>
      </c>
      <c r="E60" s="3">
        <v>73905</v>
      </c>
      <c r="F60" s="4">
        <f t="shared" si="14"/>
        <v>0</v>
      </c>
      <c r="G60" s="2">
        <v>0</v>
      </c>
      <c r="H60" s="2">
        <v>0</v>
      </c>
      <c r="I60" s="2">
        <v>0</v>
      </c>
      <c r="J60" s="4">
        <f t="shared" si="15"/>
        <v>0</v>
      </c>
      <c r="K60" s="2">
        <f t="shared" si="16"/>
        <v>0</v>
      </c>
      <c r="L60" s="3">
        <f t="shared" si="17"/>
        <v>73905</v>
      </c>
      <c r="M60" s="4">
        <f t="shared" si="18"/>
        <v>0</v>
      </c>
      <c r="N60" s="2">
        <v>0</v>
      </c>
      <c r="O60" s="2">
        <v>0</v>
      </c>
      <c r="P60" s="4">
        <f t="shared" si="19"/>
        <v>0</v>
      </c>
      <c r="Q60" s="2">
        <v>0</v>
      </c>
      <c r="R60" s="2">
        <v>-54758</v>
      </c>
      <c r="S60" s="4">
        <f t="shared" si="20"/>
        <v>0</v>
      </c>
      <c r="T60" s="2">
        <v>0</v>
      </c>
      <c r="U60" s="2">
        <v>0</v>
      </c>
      <c r="V60" s="4">
        <f t="shared" si="21"/>
        <v>0</v>
      </c>
      <c r="W60" s="2">
        <v>0</v>
      </c>
      <c r="X60" s="2">
        <v>0</v>
      </c>
      <c r="Y60" s="2">
        <f t="shared" si="22"/>
        <v>0</v>
      </c>
      <c r="Z60" s="2">
        <f t="shared" si="23"/>
        <v>-54758</v>
      </c>
      <c r="AA60" s="4">
        <f t="shared" si="24"/>
        <v>0</v>
      </c>
      <c r="AB60" s="2">
        <f t="shared" si="25"/>
        <v>0</v>
      </c>
      <c r="AC60" s="3">
        <f t="shared" si="26"/>
        <v>19147</v>
      </c>
      <c r="AD60" s="3">
        <f t="shared" si="27"/>
        <v>19147</v>
      </c>
    </row>
    <row r="61" spans="1:30" x14ac:dyDescent="0.35">
      <c r="A61" s="1" t="s">
        <v>19</v>
      </c>
      <c r="B61" s="1" t="s">
        <v>105</v>
      </c>
      <c r="C61" s="1" t="s">
        <v>106</v>
      </c>
      <c r="D61" s="2">
        <v>0</v>
      </c>
      <c r="E61" s="2">
        <v>0</v>
      </c>
      <c r="F61" s="4">
        <f t="shared" si="14"/>
        <v>0</v>
      </c>
      <c r="G61" s="2">
        <v>0</v>
      </c>
      <c r="H61" s="3">
        <v>195167</v>
      </c>
      <c r="I61" s="2">
        <v>0</v>
      </c>
      <c r="J61" s="4">
        <f t="shared" si="15"/>
        <v>0</v>
      </c>
      <c r="K61" s="2">
        <f t="shared" si="16"/>
        <v>0</v>
      </c>
      <c r="L61" s="3">
        <f t="shared" si="17"/>
        <v>195167</v>
      </c>
      <c r="M61" s="4">
        <f t="shared" si="18"/>
        <v>0</v>
      </c>
      <c r="N61" s="2">
        <v>0</v>
      </c>
      <c r="O61" s="2">
        <v>-194919</v>
      </c>
      <c r="P61" s="4">
        <f t="shared" si="19"/>
        <v>0</v>
      </c>
      <c r="Q61" s="2">
        <v>0</v>
      </c>
      <c r="R61" s="2">
        <v>0</v>
      </c>
      <c r="S61" s="4">
        <f t="shared" si="20"/>
        <v>0</v>
      </c>
      <c r="T61" s="2">
        <v>0</v>
      </c>
      <c r="U61" s="2">
        <v>0</v>
      </c>
      <c r="V61" s="4">
        <f t="shared" si="21"/>
        <v>0</v>
      </c>
      <c r="W61" s="2">
        <v>0</v>
      </c>
      <c r="X61" s="2">
        <v>0</v>
      </c>
      <c r="Y61" s="2">
        <f t="shared" si="22"/>
        <v>0</v>
      </c>
      <c r="Z61" s="2">
        <f t="shared" si="23"/>
        <v>-194919</v>
      </c>
      <c r="AA61" s="4">
        <f t="shared" si="24"/>
        <v>0</v>
      </c>
      <c r="AB61" s="2">
        <f t="shared" si="25"/>
        <v>0</v>
      </c>
      <c r="AC61" s="3">
        <f t="shared" si="26"/>
        <v>248</v>
      </c>
      <c r="AD61" s="3">
        <f t="shared" si="27"/>
        <v>248</v>
      </c>
    </row>
    <row r="62" spans="1:30" x14ac:dyDescent="0.35">
      <c r="A62" s="1" t="s">
        <v>19</v>
      </c>
      <c r="B62" s="1" t="s">
        <v>26</v>
      </c>
      <c r="C62" s="1" t="s">
        <v>107</v>
      </c>
      <c r="D62" s="2">
        <v>0</v>
      </c>
      <c r="E62" s="2">
        <v>0</v>
      </c>
      <c r="F62" s="4">
        <f t="shared" si="14"/>
        <v>0</v>
      </c>
      <c r="G62" s="2">
        <v>0</v>
      </c>
      <c r="H62" s="3">
        <v>31291</v>
      </c>
      <c r="I62" s="2">
        <v>0</v>
      </c>
      <c r="J62" s="4">
        <f t="shared" si="15"/>
        <v>0</v>
      </c>
      <c r="K62" s="2">
        <f t="shared" si="16"/>
        <v>0</v>
      </c>
      <c r="L62" s="3">
        <f t="shared" si="17"/>
        <v>31291</v>
      </c>
      <c r="M62" s="4">
        <f t="shared" si="18"/>
        <v>0</v>
      </c>
      <c r="N62" s="2">
        <v>0</v>
      </c>
      <c r="O62" s="2">
        <v>-31058</v>
      </c>
      <c r="P62" s="4">
        <f t="shared" si="19"/>
        <v>0</v>
      </c>
      <c r="Q62" s="2">
        <v>0</v>
      </c>
      <c r="R62" s="2">
        <v>0</v>
      </c>
      <c r="S62" s="4">
        <f t="shared" si="20"/>
        <v>0</v>
      </c>
      <c r="T62" s="2">
        <v>0</v>
      </c>
      <c r="U62" s="2">
        <v>0</v>
      </c>
      <c r="V62" s="4">
        <f t="shared" si="21"/>
        <v>0</v>
      </c>
      <c r="W62" s="2">
        <v>0</v>
      </c>
      <c r="X62" s="2">
        <v>0</v>
      </c>
      <c r="Y62" s="2">
        <f t="shared" si="22"/>
        <v>0</v>
      </c>
      <c r="Z62" s="2">
        <f t="shared" si="23"/>
        <v>-31058</v>
      </c>
      <c r="AA62" s="4">
        <f t="shared" si="24"/>
        <v>0</v>
      </c>
      <c r="AB62" s="2">
        <f t="shared" si="25"/>
        <v>0</v>
      </c>
      <c r="AC62" s="3">
        <f t="shared" si="26"/>
        <v>233</v>
      </c>
      <c r="AD62" s="3">
        <f t="shared" si="27"/>
        <v>233</v>
      </c>
    </row>
    <row r="63" spans="1:30" x14ac:dyDescent="0.35">
      <c r="A63" s="1" t="s">
        <v>19</v>
      </c>
      <c r="B63" s="1" t="s">
        <v>26</v>
      </c>
      <c r="C63" s="1" t="s">
        <v>108</v>
      </c>
      <c r="D63" s="2">
        <v>0</v>
      </c>
      <c r="E63" s="2">
        <v>0</v>
      </c>
      <c r="F63" s="4">
        <f t="shared" si="14"/>
        <v>0</v>
      </c>
      <c r="G63" s="2">
        <v>0</v>
      </c>
      <c r="H63" s="3">
        <v>40000</v>
      </c>
      <c r="I63" s="2">
        <v>0</v>
      </c>
      <c r="J63" s="4">
        <f t="shared" si="15"/>
        <v>0</v>
      </c>
      <c r="K63" s="2">
        <f t="shared" si="16"/>
        <v>0</v>
      </c>
      <c r="L63" s="3">
        <f t="shared" si="17"/>
        <v>40000</v>
      </c>
      <c r="M63" s="4">
        <f t="shared" si="18"/>
        <v>0</v>
      </c>
      <c r="N63" s="2">
        <v>0</v>
      </c>
      <c r="O63" s="2">
        <v>0</v>
      </c>
      <c r="P63" s="4">
        <f t="shared" si="19"/>
        <v>0</v>
      </c>
      <c r="Q63" s="2">
        <v>0</v>
      </c>
      <c r="R63" s="2">
        <v>-80000</v>
      </c>
      <c r="S63" s="4">
        <f t="shared" si="20"/>
        <v>0</v>
      </c>
      <c r="T63" s="2">
        <v>0</v>
      </c>
      <c r="U63" s="2">
        <v>0</v>
      </c>
      <c r="V63" s="4">
        <f t="shared" si="21"/>
        <v>0</v>
      </c>
      <c r="W63" s="2">
        <v>0</v>
      </c>
      <c r="X63" s="2">
        <v>0</v>
      </c>
      <c r="Y63" s="2">
        <f t="shared" si="22"/>
        <v>0</v>
      </c>
      <c r="Z63" s="2">
        <f t="shared" si="23"/>
        <v>-80000</v>
      </c>
      <c r="AA63" s="4">
        <f t="shared" si="24"/>
        <v>0</v>
      </c>
      <c r="AB63" s="2">
        <f t="shared" si="25"/>
        <v>0</v>
      </c>
      <c r="AC63" s="2">
        <f t="shared" si="26"/>
        <v>-40000</v>
      </c>
      <c r="AD63" s="2">
        <f t="shared" si="27"/>
        <v>-40000</v>
      </c>
    </row>
    <row r="64" spans="1:30" x14ac:dyDescent="0.35">
      <c r="A64" s="1" t="s">
        <v>19</v>
      </c>
      <c r="B64" s="1" t="s">
        <v>26</v>
      </c>
      <c r="C64" s="1" t="s">
        <v>109</v>
      </c>
      <c r="D64" s="2">
        <v>0</v>
      </c>
      <c r="E64" s="3">
        <v>64350</v>
      </c>
      <c r="F64" s="4">
        <f t="shared" si="14"/>
        <v>0</v>
      </c>
      <c r="G64" s="2">
        <v>0</v>
      </c>
      <c r="H64" s="3">
        <v>73436</v>
      </c>
      <c r="I64" s="2">
        <v>0</v>
      </c>
      <c r="J64" s="4">
        <f t="shared" si="15"/>
        <v>0</v>
      </c>
      <c r="K64" s="2">
        <f t="shared" si="16"/>
        <v>0</v>
      </c>
      <c r="L64" s="3">
        <f t="shared" si="17"/>
        <v>137786</v>
      </c>
      <c r="M64" s="4">
        <f t="shared" si="18"/>
        <v>0</v>
      </c>
      <c r="N64" s="2">
        <v>0</v>
      </c>
      <c r="O64" s="2">
        <v>-73434</v>
      </c>
      <c r="P64" s="4">
        <f t="shared" si="19"/>
        <v>0</v>
      </c>
      <c r="Q64" s="2">
        <v>0</v>
      </c>
      <c r="R64" s="2">
        <v>-63759</v>
      </c>
      <c r="S64" s="4">
        <f t="shared" si="20"/>
        <v>0</v>
      </c>
      <c r="T64" s="2">
        <v>0</v>
      </c>
      <c r="U64" s="2">
        <v>0</v>
      </c>
      <c r="V64" s="4">
        <f t="shared" si="21"/>
        <v>0</v>
      </c>
      <c r="W64" s="2">
        <v>0</v>
      </c>
      <c r="X64" s="2">
        <v>0</v>
      </c>
      <c r="Y64" s="2">
        <f t="shared" si="22"/>
        <v>0</v>
      </c>
      <c r="Z64" s="2">
        <f t="shared" si="23"/>
        <v>-137193</v>
      </c>
      <c r="AA64" s="4">
        <f t="shared" si="24"/>
        <v>0</v>
      </c>
      <c r="AB64" s="2">
        <f t="shared" si="25"/>
        <v>0</v>
      </c>
      <c r="AC64" s="3">
        <f t="shared" si="26"/>
        <v>593</v>
      </c>
      <c r="AD64" s="3">
        <f t="shared" si="27"/>
        <v>593</v>
      </c>
    </row>
    <row r="65" spans="1:30" x14ac:dyDescent="0.35">
      <c r="A65" s="1" t="s">
        <v>19</v>
      </c>
      <c r="B65" s="1" t="s">
        <v>26</v>
      </c>
      <c r="C65" s="1" t="s">
        <v>110</v>
      </c>
      <c r="D65" s="2">
        <v>0</v>
      </c>
      <c r="E65" s="2">
        <v>0</v>
      </c>
      <c r="F65" s="4">
        <f t="shared" si="14"/>
        <v>0</v>
      </c>
      <c r="G65" s="2">
        <v>0</v>
      </c>
      <c r="H65" s="3">
        <v>70064</v>
      </c>
      <c r="I65" s="2">
        <v>0</v>
      </c>
      <c r="J65" s="4">
        <f t="shared" si="15"/>
        <v>0</v>
      </c>
      <c r="K65" s="2">
        <f t="shared" si="16"/>
        <v>0</v>
      </c>
      <c r="L65" s="3">
        <f t="shared" si="17"/>
        <v>70064</v>
      </c>
      <c r="M65" s="4">
        <f t="shared" si="18"/>
        <v>0</v>
      </c>
      <c r="N65" s="2">
        <v>0</v>
      </c>
      <c r="O65" s="2">
        <v>-33017</v>
      </c>
      <c r="P65" s="4">
        <f t="shared" si="19"/>
        <v>0</v>
      </c>
      <c r="Q65" s="2">
        <v>0</v>
      </c>
      <c r="R65" s="2">
        <v>-33065</v>
      </c>
      <c r="S65" s="4">
        <f t="shared" si="20"/>
        <v>0</v>
      </c>
      <c r="T65" s="2">
        <v>0</v>
      </c>
      <c r="U65" s="2">
        <v>0</v>
      </c>
      <c r="V65" s="4">
        <f t="shared" si="21"/>
        <v>0</v>
      </c>
      <c r="W65" s="2">
        <v>0</v>
      </c>
      <c r="X65" s="2">
        <v>0</v>
      </c>
      <c r="Y65" s="2">
        <f t="shared" si="22"/>
        <v>0</v>
      </c>
      <c r="Z65" s="2">
        <f t="shared" si="23"/>
        <v>-66082</v>
      </c>
      <c r="AA65" s="4">
        <f t="shared" si="24"/>
        <v>0</v>
      </c>
      <c r="AB65" s="2">
        <f t="shared" si="25"/>
        <v>0</v>
      </c>
      <c r="AC65" s="3">
        <f t="shared" si="26"/>
        <v>3982</v>
      </c>
      <c r="AD65" s="3">
        <f t="shared" si="27"/>
        <v>3982</v>
      </c>
    </row>
    <row r="66" spans="1:30" x14ac:dyDescent="0.35">
      <c r="A66" s="1" t="s">
        <v>19</v>
      </c>
      <c r="B66" s="1" t="s">
        <v>26</v>
      </c>
      <c r="C66" s="1" t="s">
        <v>111</v>
      </c>
      <c r="D66" s="2">
        <v>0</v>
      </c>
      <c r="E66" s="3">
        <v>2265</v>
      </c>
      <c r="F66" s="4">
        <f t="shared" si="14"/>
        <v>0</v>
      </c>
      <c r="G66" s="2">
        <v>0</v>
      </c>
      <c r="H66" s="3">
        <v>13613</v>
      </c>
      <c r="I66" s="2">
        <v>0</v>
      </c>
      <c r="J66" s="4">
        <f t="shared" si="15"/>
        <v>0</v>
      </c>
      <c r="K66" s="2">
        <f t="shared" si="16"/>
        <v>0</v>
      </c>
      <c r="L66" s="3">
        <f t="shared" si="17"/>
        <v>15878</v>
      </c>
      <c r="M66" s="4">
        <f t="shared" si="18"/>
        <v>0</v>
      </c>
      <c r="N66" s="2">
        <v>0</v>
      </c>
      <c r="O66" s="2">
        <v>-13612</v>
      </c>
      <c r="P66" s="4">
        <f t="shared" si="19"/>
        <v>0</v>
      </c>
      <c r="Q66" s="2">
        <v>0</v>
      </c>
      <c r="R66" s="2">
        <v>0</v>
      </c>
      <c r="S66" s="4">
        <f t="shared" si="20"/>
        <v>0</v>
      </c>
      <c r="T66" s="2">
        <v>0</v>
      </c>
      <c r="U66" s="2">
        <v>0</v>
      </c>
      <c r="V66" s="4">
        <f t="shared" si="21"/>
        <v>0</v>
      </c>
      <c r="W66" s="2">
        <v>0</v>
      </c>
      <c r="X66" s="2">
        <v>0</v>
      </c>
      <c r="Y66" s="2">
        <f t="shared" si="22"/>
        <v>0</v>
      </c>
      <c r="Z66" s="2">
        <f t="shared" si="23"/>
        <v>-13612</v>
      </c>
      <c r="AA66" s="4">
        <f t="shared" si="24"/>
        <v>0</v>
      </c>
      <c r="AB66" s="2">
        <f t="shared" si="25"/>
        <v>0</v>
      </c>
      <c r="AC66" s="3">
        <f t="shared" si="26"/>
        <v>2266</v>
      </c>
      <c r="AD66" s="3">
        <f t="shared" si="27"/>
        <v>2266</v>
      </c>
    </row>
    <row r="67" spans="1:30" x14ac:dyDescent="0.35">
      <c r="A67" s="1" t="s">
        <v>19</v>
      </c>
      <c r="B67" s="1" t="s">
        <v>26</v>
      </c>
      <c r="C67" s="1" t="s">
        <v>112</v>
      </c>
      <c r="D67" s="2">
        <v>0</v>
      </c>
      <c r="E67" s="2">
        <v>0</v>
      </c>
      <c r="F67" s="4">
        <f t="shared" si="14"/>
        <v>0</v>
      </c>
      <c r="G67" s="2">
        <v>0</v>
      </c>
      <c r="H67" s="3">
        <v>118719</v>
      </c>
      <c r="I67" s="2">
        <v>0</v>
      </c>
      <c r="J67" s="4">
        <f t="shared" si="15"/>
        <v>0</v>
      </c>
      <c r="K67" s="2">
        <f t="shared" si="16"/>
        <v>0</v>
      </c>
      <c r="L67" s="3">
        <f t="shared" si="17"/>
        <v>118719</v>
      </c>
      <c r="M67" s="4">
        <f t="shared" si="18"/>
        <v>0</v>
      </c>
      <c r="N67" s="2">
        <v>0</v>
      </c>
      <c r="O67" s="2">
        <v>-118718</v>
      </c>
      <c r="P67" s="4">
        <f t="shared" si="19"/>
        <v>0</v>
      </c>
      <c r="Q67" s="2">
        <v>0</v>
      </c>
      <c r="R67" s="2">
        <v>0</v>
      </c>
      <c r="S67" s="4">
        <f t="shared" si="20"/>
        <v>0</v>
      </c>
      <c r="T67" s="2">
        <v>0</v>
      </c>
      <c r="U67" s="2">
        <v>0</v>
      </c>
      <c r="V67" s="4">
        <f t="shared" si="21"/>
        <v>0</v>
      </c>
      <c r="W67" s="2">
        <v>0</v>
      </c>
      <c r="X67" s="2">
        <v>0</v>
      </c>
      <c r="Y67" s="2">
        <f t="shared" si="22"/>
        <v>0</v>
      </c>
      <c r="Z67" s="2">
        <f t="shared" si="23"/>
        <v>-118718</v>
      </c>
      <c r="AA67" s="4">
        <f t="shared" si="24"/>
        <v>0</v>
      </c>
      <c r="AB67" s="2">
        <f t="shared" si="25"/>
        <v>0</v>
      </c>
      <c r="AC67" s="3">
        <f t="shared" si="26"/>
        <v>1</v>
      </c>
      <c r="AD67" s="3">
        <f t="shared" si="27"/>
        <v>1</v>
      </c>
    </row>
    <row r="68" spans="1:30" x14ac:dyDescent="0.35">
      <c r="A68" s="1" t="s">
        <v>19</v>
      </c>
      <c r="B68" s="1" t="s">
        <v>26</v>
      </c>
      <c r="C68" s="1" t="s">
        <v>113</v>
      </c>
      <c r="D68" s="2">
        <v>0</v>
      </c>
      <c r="E68" s="2">
        <v>0</v>
      </c>
      <c r="F68" s="4">
        <f t="shared" si="14"/>
        <v>0</v>
      </c>
      <c r="G68" s="2">
        <v>0</v>
      </c>
      <c r="H68" s="3">
        <v>83397</v>
      </c>
      <c r="I68" s="2">
        <v>0</v>
      </c>
      <c r="J68" s="4">
        <f t="shared" si="15"/>
        <v>0</v>
      </c>
      <c r="K68" s="2">
        <f t="shared" si="16"/>
        <v>0</v>
      </c>
      <c r="L68" s="3">
        <f t="shared" si="17"/>
        <v>83397</v>
      </c>
      <c r="M68" s="4">
        <f t="shared" si="18"/>
        <v>0</v>
      </c>
      <c r="N68" s="2">
        <v>0</v>
      </c>
      <c r="O68" s="2">
        <v>-83395</v>
      </c>
      <c r="P68" s="4">
        <f t="shared" si="19"/>
        <v>0</v>
      </c>
      <c r="Q68" s="2">
        <v>0</v>
      </c>
      <c r="R68" s="2">
        <v>0</v>
      </c>
      <c r="S68" s="4">
        <f t="shared" si="20"/>
        <v>0</v>
      </c>
      <c r="T68" s="2">
        <v>0</v>
      </c>
      <c r="U68" s="2">
        <v>0</v>
      </c>
      <c r="V68" s="4">
        <f t="shared" si="21"/>
        <v>0</v>
      </c>
      <c r="W68" s="2">
        <v>0</v>
      </c>
      <c r="X68" s="2">
        <v>0</v>
      </c>
      <c r="Y68" s="2">
        <f t="shared" si="22"/>
        <v>0</v>
      </c>
      <c r="Z68" s="2">
        <f t="shared" si="23"/>
        <v>-83395</v>
      </c>
      <c r="AA68" s="4">
        <f t="shared" si="24"/>
        <v>0</v>
      </c>
      <c r="AB68" s="2">
        <f t="shared" si="25"/>
        <v>0</v>
      </c>
      <c r="AC68" s="3">
        <f t="shared" si="26"/>
        <v>2</v>
      </c>
      <c r="AD68" s="3">
        <f t="shared" si="27"/>
        <v>2</v>
      </c>
    </row>
    <row r="69" spans="1:30" x14ac:dyDescent="0.35">
      <c r="A69" s="1" t="s">
        <v>19</v>
      </c>
      <c r="B69" s="1" t="s">
        <v>26</v>
      </c>
      <c r="C69" s="1" t="s">
        <v>114</v>
      </c>
      <c r="D69" s="2">
        <v>0</v>
      </c>
      <c r="E69" s="2">
        <v>0</v>
      </c>
      <c r="F69" s="4">
        <f t="shared" si="14"/>
        <v>0</v>
      </c>
      <c r="G69" s="2">
        <v>0</v>
      </c>
      <c r="H69" s="3">
        <v>34593</v>
      </c>
      <c r="I69" s="2">
        <v>0</v>
      </c>
      <c r="J69" s="4">
        <f t="shared" si="15"/>
        <v>0</v>
      </c>
      <c r="K69" s="2">
        <f t="shared" si="16"/>
        <v>0</v>
      </c>
      <c r="L69" s="3">
        <f t="shared" si="17"/>
        <v>34593</v>
      </c>
      <c r="M69" s="4">
        <f t="shared" si="18"/>
        <v>0</v>
      </c>
      <c r="N69" s="2">
        <v>0</v>
      </c>
      <c r="O69" s="2">
        <v>-34592</v>
      </c>
      <c r="P69" s="4">
        <f t="shared" si="19"/>
        <v>0</v>
      </c>
      <c r="Q69" s="2">
        <v>0</v>
      </c>
      <c r="R69" s="2">
        <v>0</v>
      </c>
      <c r="S69" s="4">
        <f t="shared" si="20"/>
        <v>0</v>
      </c>
      <c r="T69" s="2">
        <v>0</v>
      </c>
      <c r="U69" s="2">
        <v>0</v>
      </c>
      <c r="V69" s="4">
        <f t="shared" si="21"/>
        <v>0</v>
      </c>
      <c r="W69" s="2">
        <v>0</v>
      </c>
      <c r="X69" s="2">
        <v>0</v>
      </c>
      <c r="Y69" s="2">
        <f t="shared" si="22"/>
        <v>0</v>
      </c>
      <c r="Z69" s="2">
        <f t="shared" si="23"/>
        <v>-34592</v>
      </c>
      <c r="AA69" s="4">
        <f t="shared" si="24"/>
        <v>0</v>
      </c>
      <c r="AB69" s="2">
        <f t="shared" si="25"/>
        <v>0</v>
      </c>
      <c r="AC69" s="3">
        <f t="shared" si="26"/>
        <v>1</v>
      </c>
      <c r="AD69" s="3">
        <f t="shared" si="27"/>
        <v>1</v>
      </c>
    </row>
    <row r="70" spans="1:30" x14ac:dyDescent="0.35">
      <c r="A70" s="1" t="s">
        <v>19</v>
      </c>
      <c r="B70" s="1" t="s">
        <v>26</v>
      </c>
      <c r="C70" s="1" t="s">
        <v>115</v>
      </c>
      <c r="D70" s="2">
        <v>0</v>
      </c>
      <c r="E70" s="2">
        <v>0</v>
      </c>
      <c r="F70" s="4">
        <f t="shared" ref="F70:F101" si="28">IFERROR(E70/D70*100,0)</f>
        <v>0</v>
      </c>
      <c r="G70" s="2">
        <v>0</v>
      </c>
      <c r="H70" s="3">
        <v>144496</v>
      </c>
      <c r="I70" s="2">
        <v>0</v>
      </c>
      <c r="J70" s="4">
        <f t="shared" ref="J70:J101" si="29">IFERROR(H70/G70*100,0)</f>
        <v>0</v>
      </c>
      <c r="K70" s="2">
        <f t="shared" ref="K70:K100" si="30">D70+G70</f>
        <v>0</v>
      </c>
      <c r="L70" s="3">
        <f t="shared" ref="L70:L100" si="31">E70+H70+I70</f>
        <v>144496</v>
      </c>
      <c r="M70" s="4">
        <f t="shared" ref="M70:M101" si="32">IFERROR(L70/K70*100,0)</f>
        <v>0</v>
      </c>
      <c r="N70" s="2">
        <v>0</v>
      </c>
      <c r="O70" s="2">
        <v>-142961</v>
      </c>
      <c r="P70" s="4">
        <f t="shared" ref="P70:P101" si="33">IFERROR(O70/N70*100,0)</f>
        <v>0</v>
      </c>
      <c r="Q70" s="2">
        <v>0</v>
      </c>
      <c r="R70" s="2">
        <v>0</v>
      </c>
      <c r="S70" s="4">
        <f t="shared" ref="S70:S101" si="34">IFERROR(R70/Q70*100,0)</f>
        <v>0</v>
      </c>
      <c r="T70" s="2">
        <v>0</v>
      </c>
      <c r="U70" s="2">
        <v>0</v>
      </c>
      <c r="V70" s="4">
        <f t="shared" ref="V70:V101" si="35">IFERROR(U70/R70*100,0)</f>
        <v>0</v>
      </c>
      <c r="W70" s="2">
        <v>0</v>
      </c>
      <c r="X70" s="2">
        <v>0</v>
      </c>
      <c r="Y70" s="2">
        <f t="shared" ref="Y70:Y100" si="36">N70+Q70+T70</f>
        <v>0</v>
      </c>
      <c r="Z70" s="2">
        <f t="shared" ref="Z70:Z100" si="37">O70+R70+U70+W70+X70</f>
        <v>-142961</v>
      </c>
      <c r="AA70" s="4">
        <f t="shared" ref="AA70:AA101" si="38">IFERROR(Z70/Y70*100,0)</f>
        <v>0</v>
      </c>
      <c r="AB70" s="2">
        <f t="shared" ref="AB70:AB100" si="39">K70+Y70</f>
        <v>0</v>
      </c>
      <c r="AC70" s="3">
        <f t="shared" ref="AC70:AC100" si="40">L70+Z70</f>
        <v>1535</v>
      </c>
      <c r="AD70" s="3">
        <f t="shared" ref="AD70:AD101" si="41">AC70-AB70</f>
        <v>1535</v>
      </c>
    </row>
    <row r="71" spans="1:30" x14ac:dyDescent="0.35">
      <c r="A71" s="1" t="s">
        <v>19</v>
      </c>
      <c r="B71" s="1" t="s">
        <v>26</v>
      </c>
      <c r="C71" s="1" t="s">
        <v>116</v>
      </c>
      <c r="D71" s="2">
        <v>0</v>
      </c>
      <c r="E71" s="3">
        <v>80942</v>
      </c>
      <c r="F71" s="4">
        <f t="shared" si="28"/>
        <v>0</v>
      </c>
      <c r="G71" s="2">
        <v>0</v>
      </c>
      <c r="H71" s="3">
        <v>28188</v>
      </c>
      <c r="I71" s="2">
        <v>0</v>
      </c>
      <c r="J71" s="4">
        <f t="shared" si="29"/>
        <v>0</v>
      </c>
      <c r="K71" s="2">
        <f t="shared" si="30"/>
        <v>0</v>
      </c>
      <c r="L71" s="3">
        <f t="shared" si="31"/>
        <v>109130</v>
      </c>
      <c r="M71" s="4">
        <f t="shared" si="32"/>
        <v>0</v>
      </c>
      <c r="N71" s="2">
        <v>0</v>
      </c>
      <c r="O71" s="2">
        <v>-28044</v>
      </c>
      <c r="P71" s="4">
        <f t="shared" si="33"/>
        <v>0</v>
      </c>
      <c r="Q71" s="2">
        <v>0</v>
      </c>
      <c r="R71" s="2">
        <v>-78337</v>
      </c>
      <c r="S71" s="4">
        <f t="shared" si="34"/>
        <v>0</v>
      </c>
      <c r="T71" s="2">
        <v>0</v>
      </c>
      <c r="U71" s="2">
        <v>0</v>
      </c>
      <c r="V71" s="4">
        <f t="shared" si="35"/>
        <v>0</v>
      </c>
      <c r="W71" s="2">
        <v>0</v>
      </c>
      <c r="X71" s="2">
        <v>0</v>
      </c>
      <c r="Y71" s="2">
        <f t="shared" si="36"/>
        <v>0</v>
      </c>
      <c r="Z71" s="2">
        <f t="shared" si="37"/>
        <v>-106381</v>
      </c>
      <c r="AA71" s="4">
        <f t="shared" si="38"/>
        <v>0</v>
      </c>
      <c r="AB71" s="2">
        <f t="shared" si="39"/>
        <v>0</v>
      </c>
      <c r="AC71" s="3">
        <f t="shared" si="40"/>
        <v>2749</v>
      </c>
      <c r="AD71" s="3">
        <f t="shared" si="41"/>
        <v>2749</v>
      </c>
    </row>
    <row r="72" spans="1:30" x14ac:dyDescent="0.35">
      <c r="A72" s="1" t="s">
        <v>19</v>
      </c>
      <c r="B72" s="1" t="s">
        <v>26</v>
      </c>
      <c r="C72" s="1" t="s">
        <v>117</v>
      </c>
      <c r="D72" s="2">
        <v>0</v>
      </c>
      <c r="E72" s="3">
        <v>148551</v>
      </c>
      <c r="F72" s="4">
        <f t="shared" si="28"/>
        <v>0</v>
      </c>
      <c r="G72" s="2">
        <v>0</v>
      </c>
      <c r="H72" s="2">
        <v>0</v>
      </c>
      <c r="I72" s="2">
        <v>0</v>
      </c>
      <c r="J72" s="4">
        <f t="shared" si="29"/>
        <v>0</v>
      </c>
      <c r="K72" s="2">
        <f t="shared" si="30"/>
        <v>0</v>
      </c>
      <c r="L72" s="3">
        <f t="shared" si="31"/>
        <v>148551</v>
      </c>
      <c r="M72" s="4">
        <f t="shared" si="32"/>
        <v>0</v>
      </c>
      <c r="N72" s="2">
        <v>0</v>
      </c>
      <c r="O72" s="2">
        <v>-151706</v>
      </c>
      <c r="P72" s="4">
        <f t="shared" si="33"/>
        <v>0</v>
      </c>
      <c r="Q72" s="2">
        <v>0</v>
      </c>
      <c r="R72" s="2">
        <v>0</v>
      </c>
      <c r="S72" s="4">
        <f t="shared" si="34"/>
        <v>0</v>
      </c>
      <c r="T72" s="2">
        <v>0</v>
      </c>
      <c r="U72" s="2">
        <v>0</v>
      </c>
      <c r="V72" s="4">
        <f t="shared" si="35"/>
        <v>0</v>
      </c>
      <c r="W72" s="2">
        <v>0</v>
      </c>
      <c r="X72" s="2">
        <v>0</v>
      </c>
      <c r="Y72" s="2">
        <f t="shared" si="36"/>
        <v>0</v>
      </c>
      <c r="Z72" s="2">
        <f t="shared" si="37"/>
        <v>-151706</v>
      </c>
      <c r="AA72" s="4">
        <f t="shared" si="38"/>
        <v>0</v>
      </c>
      <c r="AB72" s="2">
        <f t="shared" si="39"/>
        <v>0</v>
      </c>
      <c r="AC72" s="2">
        <f t="shared" si="40"/>
        <v>-3155</v>
      </c>
      <c r="AD72" s="2">
        <f t="shared" si="41"/>
        <v>-3155</v>
      </c>
    </row>
    <row r="73" spans="1:30" x14ac:dyDescent="0.35">
      <c r="A73" s="1" t="s">
        <v>19</v>
      </c>
      <c r="B73" s="1" t="s">
        <v>26</v>
      </c>
      <c r="C73" s="1" t="s">
        <v>118</v>
      </c>
      <c r="D73" s="2">
        <v>0</v>
      </c>
      <c r="E73" s="3">
        <v>68974</v>
      </c>
      <c r="F73" s="4">
        <f t="shared" si="28"/>
        <v>0</v>
      </c>
      <c r="G73" s="2">
        <v>0</v>
      </c>
      <c r="H73" s="2">
        <v>0</v>
      </c>
      <c r="I73" s="2">
        <v>0</v>
      </c>
      <c r="J73" s="4">
        <f t="shared" si="29"/>
        <v>0</v>
      </c>
      <c r="K73" s="2">
        <f t="shared" si="30"/>
        <v>0</v>
      </c>
      <c r="L73" s="3">
        <f t="shared" si="31"/>
        <v>68974</v>
      </c>
      <c r="M73" s="4">
        <f t="shared" si="32"/>
        <v>0</v>
      </c>
      <c r="N73" s="2">
        <v>0</v>
      </c>
      <c r="O73" s="2">
        <v>0</v>
      </c>
      <c r="P73" s="4">
        <f t="shared" si="33"/>
        <v>0</v>
      </c>
      <c r="Q73" s="2">
        <v>0</v>
      </c>
      <c r="R73" s="2">
        <v>-65474</v>
      </c>
      <c r="S73" s="4">
        <f t="shared" si="34"/>
        <v>0</v>
      </c>
      <c r="T73" s="2">
        <v>0</v>
      </c>
      <c r="U73" s="2">
        <v>0</v>
      </c>
      <c r="V73" s="4">
        <f t="shared" si="35"/>
        <v>0</v>
      </c>
      <c r="W73" s="2">
        <v>0</v>
      </c>
      <c r="X73" s="2">
        <v>0</v>
      </c>
      <c r="Y73" s="2">
        <f t="shared" si="36"/>
        <v>0</v>
      </c>
      <c r="Z73" s="2">
        <f t="shared" si="37"/>
        <v>-65474</v>
      </c>
      <c r="AA73" s="4">
        <f t="shared" si="38"/>
        <v>0</v>
      </c>
      <c r="AB73" s="2">
        <f t="shared" si="39"/>
        <v>0</v>
      </c>
      <c r="AC73" s="3">
        <f t="shared" si="40"/>
        <v>3500</v>
      </c>
      <c r="AD73" s="3">
        <f t="shared" si="41"/>
        <v>3500</v>
      </c>
    </row>
    <row r="74" spans="1:30" x14ac:dyDescent="0.35">
      <c r="A74" s="1" t="s">
        <v>19</v>
      </c>
      <c r="B74" s="1" t="s">
        <v>26</v>
      </c>
      <c r="C74" s="1" t="s">
        <v>119</v>
      </c>
      <c r="D74" s="2">
        <v>0</v>
      </c>
      <c r="E74" s="2">
        <v>0</v>
      </c>
      <c r="F74" s="4">
        <f t="shared" si="28"/>
        <v>0</v>
      </c>
      <c r="G74" s="2">
        <v>0</v>
      </c>
      <c r="H74" s="3">
        <v>17161</v>
      </c>
      <c r="I74" s="2">
        <v>0</v>
      </c>
      <c r="J74" s="4">
        <f t="shared" si="29"/>
        <v>0</v>
      </c>
      <c r="K74" s="2">
        <f t="shared" si="30"/>
        <v>0</v>
      </c>
      <c r="L74" s="3">
        <f t="shared" si="31"/>
        <v>17161</v>
      </c>
      <c r="M74" s="4">
        <f t="shared" si="32"/>
        <v>0</v>
      </c>
      <c r="N74" s="2">
        <v>0</v>
      </c>
      <c r="O74" s="2">
        <v>0</v>
      </c>
      <c r="P74" s="4">
        <f t="shared" si="33"/>
        <v>0</v>
      </c>
      <c r="Q74" s="2">
        <v>0</v>
      </c>
      <c r="R74" s="2">
        <v>-17161</v>
      </c>
      <c r="S74" s="4">
        <f t="shared" si="34"/>
        <v>0</v>
      </c>
      <c r="T74" s="2">
        <v>0</v>
      </c>
      <c r="U74" s="2">
        <v>0</v>
      </c>
      <c r="V74" s="4">
        <f t="shared" si="35"/>
        <v>0</v>
      </c>
      <c r="W74" s="2">
        <v>0</v>
      </c>
      <c r="X74" s="2">
        <v>0</v>
      </c>
      <c r="Y74" s="2">
        <f t="shared" si="36"/>
        <v>0</v>
      </c>
      <c r="Z74" s="2">
        <f t="shared" si="37"/>
        <v>-17161</v>
      </c>
      <c r="AA74" s="4">
        <f t="shared" si="38"/>
        <v>0</v>
      </c>
      <c r="AB74" s="2">
        <f t="shared" si="39"/>
        <v>0</v>
      </c>
      <c r="AC74" s="2">
        <f t="shared" si="40"/>
        <v>0</v>
      </c>
      <c r="AD74" s="2">
        <f t="shared" si="41"/>
        <v>0</v>
      </c>
    </row>
    <row r="75" spans="1:30" x14ac:dyDescent="0.35">
      <c r="A75" s="1" t="s">
        <v>20</v>
      </c>
      <c r="B75" s="1" t="s">
        <v>20</v>
      </c>
      <c r="C75" s="1" t="s">
        <v>120</v>
      </c>
      <c r="D75" s="2">
        <v>0</v>
      </c>
      <c r="E75" s="3">
        <v>1386439</v>
      </c>
      <c r="F75" s="4">
        <f t="shared" si="28"/>
        <v>0</v>
      </c>
      <c r="G75" s="2">
        <v>0</v>
      </c>
      <c r="H75" s="2">
        <v>0</v>
      </c>
      <c r="I75" s="2">
        <v>0</v>
      </c>
      <c r="J75" s="4">
        <f t="shared" si="29"/>
        <v>0</v>
      </c>
      <c r="K75" s="2">
        <f t="shared" si="30"/>
        <v>0</v>
      </c>
      <c r="L75" s="3">
        <f t="shared" si="31"/>
        <v>1386439</v>
      </c>
      <c r="M75" s="4">
        <f t="shared" si="32"/>
        <v>0</v>
      </c>
      <c r="N75" s="2">
        <v>0</v>
      </c>
      <c r="O75" s="2">
        <v>0</v>
      </c>
      <c r="P75" s="4">
        <f t="shared" si="33"/>
        <v>0</v>
      </c>
      <c r="Q75" s="2">
        <v>0</v>
      </c>
      <c r="R75" s="2">
        <v>0</v>
      </c>
      <c r="S75" s="4">
        <f t="shared" si="34"/>
        <v>0</v>
      </c>
      <c r="T75" s="2">
        <v>0</v>
      </c>
      <c r="U75" s="2">
        <v>0</v>
      </c>
      <c r="V75" s="4">
        <f t="shared" si="35"/>
        <v>0</v>
      </c>
      <c r="W75" s="2">
        <v>0</v>
      </c>
      <c r="X75" s="2">
        <v>0</v>
      </c>
      <c r="Y75" s="2">
        <f t="shared" si="36"/>
        <v>0</v>
      </c>
      <c r="Z75" s="2">
        <f t="shared" si="37"/>
        <v>0</v>
      </c>
      <c r="AA75" s="4">
        <f t="shared" si="38"/>
        <v>0</v>
      </c>
      <c r="AB75" s="2">
        <f t="shared" si="39"/>
        <v>0</v>
      </c>
      <c r="AC75" s="3">
        <f t="shared" si="40"/>
        <v>1386439</v>
      </c>
      <c r="AD75" s="3">
        <f t="shared" si="41"/>
        <v>1386439</v>
      </c>
    </row>
    <row r="76" spans="1:30" x14ac:dyDescent="0.35">
      <c r="A76" s="1" t="s">
        <v>20</v>
      </c>
      <c r="B76" s="1" t="s">
        <v>26</v>
      </c>
      <c r="C76" s="1" t="s">
        <v>121</v>
      </c>
      <c r="D76" s="2">
        <v>0</v>
      </c>
      <c r="E76" s="2">
        <v>0</v>
      </c>
      <c r="F76" s="4">
        <f t="shared" si="28"/>
        <v>0</v>
      </c>
      <c r="G76" s="2">
        <v>0</v>
      </c>
      <c r="H76" s="2">
        <v>0</v>
      </c>
      <c r="I76" s="2">
        <v>0</v>
      </c>
      <c r="J76" s="4">
        <f t="shared" si="29"/>
        <v>0</v>
      </c>
      <c r="K76" s="2">
        <f t="shared" si="30"/>
        <v>0</v>
      </c>
      <c r="L76" s="2">
        <f t="shared" si="31"/>
        <v>0</v>
      </c>
      <c r="M76" s="4">
        <f t="shared" si="32"/>
        <v>0</v>
      </c>
      <c r="N76" s="2">
        <v>0</v>
      </c>
      <c r="O76" s="2">
        <v>-734901</v>
      </c>
      <c r="P76" s="4">
        <f t="shared" si="33"/>
        <v>0</v>
      </c>
      <c r="Q76" s="2">
        <v>0</v>
      </c>
      <c r="R76" s="2">
        <v>-9750</v>
      </c>
      <c r="S76" s="4">
        <f t="shared" si="34"/>
        <v>0</v>
      </c>
      <c r="T76" s="2">
        <v>0</v>
      </c>
      <c r="U76" s="2">
        <v>0</v>
      </c>
      <c r="V76" s="4">
        <f t="shared" si="35"/>
        <v>0</v>
      </c>
      <c r="W76" s="2">
        <v>0</v>
      </c>
      <c r="X76" s="2">
        <v>0</v>
      </c>
      <c r="Y76" s="2">
        <f t="shared" si="36"/>
        <v>0</v>
      </c>
      <c r="Z76" s="2">
        <f t="shared" si="37"/>
        <v>-744651</v>
      </c>
      <c r="AA76" s="4">
        <f t="shared" si="38"/>
        <v>0</v>
      </c>
      <c r="AB76" s="2">
        <f t="shared" si="39"/>
        <v>0</v>
      </c>
      <c r="AC76" s="2">
        <f t="shared" si="40"/>
        <v>-744651</v>
      </c>
      <c r="AD76" s="2">
        <f t="shared" si="41"/>
        <v>-744651</v>
      </c>
    </row>
    <row r="77" spans="1:30" x14ac:dyDescent="0.35">
      <c r="A77" s="1" t="s">
        <v>20</v>
      </c>
      <c r="B77" s="1" t="s">
        <v>26</v>
      </c>
      <c r="C77" s="1" t="s">
        <v>122</v>
      </c>
      <c r="D77" s="2">
        <v>0</v>
      </c>
      <c r="E77" s="2">
        <v>0</v>
      </c>
      <c r="F77" s="4">
        <f t="shared" si="28"/>
        <v>0</v>
      </c>
      <c r="G77" s="2">
        <v>0</v>
      </c>
      <c r="H77" s="2">
        <v>0</v>
      </c>
      <c r="I77" s="2">
        <v>0</v>
      </c>
      <c r="J77" s="4">
        <f t="shared" si="29"/>
        <v>0</v>
      </c>
      <c r="K77" s="2">
        <f t="shared" si="30"/>
        <v>0</v>
      </c>
      <c r="L77" s="2">
        <f t="shared" si="31"/>
        <v>0</v>
      </c>
      <c r="M77" s="4">
        <f t="shared" si="32"/>
        <v>0</v>
      </c>
      <c r="N77" s="2">
        <v>0</v>
      </c>
      <c r="O77" s="2">
        <v>0</v>
      </c>
      <c r="P77" s="4">
        <f t="shared" si="33"/>
        <v>0</v>
      </c>
      <c r="Q77" s="2">
        <v>0</v>
      </c>
      <c r="R77" s="2">
        <v>-408920</v>
      </c>
      <c r="S77" s="4">
        <f t="shared" si="34"/>
        <v>0</v>
      </c>
      <c r="T77" s="2">
        <v>0</v>
      </c>
      <c r="U77" s="2">
        <v>0</v>
      </c>
      <c r="V77" s="4">
        <f t="shared" si="35"/>
        <v>0</v>
      </c>
      <c r="W77" s="2">
        <v>0</v>
      </c>
      <c r="X77" s="2">
        <v>0</v>
      </c>
      <c r="Y77" s="2">
        <f t="shared" si="36"/>
        <v>0</v>
      </c>
      <c r="Z77" s="2">
        <f t="shared" si="37"/>
        <v>-408920</v>
      </c>
      <c r="AA77" s="4">
        <f t="shared" si="38"/>
        <v>0</v>
      </c>
      <c r="AB77" s="2">
        <f t="shared" si="39"/>
        <v>0</v>
      </c>
      <c r="AC77" s="2">
        <f t="shared" si="40"/>
        <v>-408920</v>
      </c>
      <c r="AD77" s="2">
        <f t="shared" si="41"/>
        <v>-408920</v>
      </c>
    </row>
    <row r="78" spans="1:30" x14ac:dyDescent="0.35">
      <c r="A78" s="1" t="s">
        <v>20</v>
      </c>
      <c r="B78" s="1" t="s">
        <v>26</v>
      </c>
      <c r="C78" s="1" t="s">
        <v>123</v>
      </c>
      <c r="D78" s="2">
        <v>0</v>
      </c>
      <c r="E78" s="2">
        <v>0</v>
      </c>
      <c r="F78" s="4">
        <f t="shared" si="28"/>
        <v>0</v>
      </c>
      <c r="G78" s="2">
        <v>0</v>
      </c>
      <c r="H78" s="2">
        <v>0</v>
      </c>
      <c r="I78" s="2">
        <v>0</v>
      </c>
      <c r="J78" s="4">
        <f t="shared" si="29"/>
        <v>0</v>
      </c>
      <c r="K78" s="2">
        <f t="shared" si="30"/>
        <v>0</v>
      </c>
      <c r="L78" s="2">
        <f t="shared" si="31"/>
        <v>0</v>
      </c>
      <c r="M78" s="4">
        <f t="shared" si="32"/>
        <v>0</v>
      </c>
      <c r="N78" s="2">
        <v>0</v>
      </c>
      <c r="O78" s="2">
        <v>0</v>
      </c>
      <c r="P78" s="4">
        <f t="shared" si="33"/>
        <v>0</v>
      </c>
      <c r="Q78" s="2">
        <v>0</v>
      </c>
      <c r="R78" s="2">
        <v>-447226</v>
      </c>
      <c r="S78" s="4">
        <f t="shared" si="34"/>
        <v>0</v>
      </c>
      <c r="T78" s="2">
        <v>0</v>
      </c>
      <c r="U78" s="2">
        <v>-17783</v>
      </c>
      <c r="V78" s="4">
        <f t="shared" si="35"/>
        <v>3.9762893928349428</v>
      </c>
      <c r="W78" s="2">
        <v>0</v>
      </c>
      <c r="X78" s="2">
        <v>0</v>
      </c>
      <c r="Y78" s="2">
        <f t="shared" si="36"/>
        <v>0</v>
      </c>
      <c r="Z78" s="2">
        <f t="shared" si="37"/>
        <v>-465009</v>
      </c>
      <c r="AA78" s="4">
        <f t="shared" si="38"/>
        <v>0</v>
      </c>
      <c r="AB78" s="2">
        <f t="shared" si="39"/>
        <v>0</v>
      </c>
      <c r="AC78" s="2">
        <f t="shared" si="40"/>
        <v>-465009</v>
      </c>
      <c r="AD78" s="2">
        <f t="shared" si="41"/>
        <v>-465009</v>
      </c>
    </row>
    <row r="79" spans="1:30" x14ac:dyDescent="0.35">
      <c r="A79" s="1" t="s">
        <v>20</v>
      </c>
      <c r="B79" s="1" t="s">
        <v>26</v>
      </c>
      <c r="C79" s="1" t="s">
        <v>124</v>
      </c>
      <c r="D79" s="2">
        <v>0</v>
      </c>
      <c r="E79" s="3">
        <v>4335</v>
      </c>
      <c r="F79" s="4">
        <f t="shared" si="28"/>
        <v>0</v>
      </c>
      <c r="G79" s="2">
        <v>0</v>
      </c>
      <c r="H79" s="2">
        <v>0</v>
      </c>
      <c r="I79" s="2">
        <v>0</v>
      </c>
      <c r="J79" s="4">
        <f t="shared" si="29"/>
        <v>0</v>
      </c>
      <c r="K79" s="2">
        <f t="shared" si="30"/>
        <v>0</v>
      </c>
      <c r="L79" s="3">
        <f t="shared" si="31"/>
        <v>4335</v>
      </c>
      <c r="M79" s="4">
        <f t="shared" si="32"/>
        <v>0</v>
      </c>
      <c r="N79" s="2">
        <v>0</v>
      </c>
      <c r="O79" s="2">
        <v>0</v>
      </c>
      <c r="P79" s="4">
        <f t="shared" si="33"/>
        <v>0</v>
      </c>
      <c r="Q79" s="2">
        <v>0</v>
      </c>
      <c r="R79" s="2">
        <v>-3463</v>
      </c>
      <c r="S79" s="4">
        <f t="shared" si="34"/>
        <v>0</v>
      </c>
      <c r="T79" s="2">
        <v>0</v>
      </c>
      <c r="U79" s="2">
        <v>0</v>
      </c>
      <c r="V79" s="4">
        <f t="shared" si="35"/>
        <v>0</v>
      </c>
      <c r="W79" s="2">
        <v>0</v>
      </c>
      <c r="X79" s="2">
        <v>0</v>
      </c>
      <c r="Y79" s="2">
        <f t="shared" si="36"/>
        <v>0</v>
      </c>
      <c r="Z79" s="2">
        <f t="shared" si="37"/>
        <v>-3463</v>
      </c>
      <c r="AA79" s="4">
        <f t="shared" si="38"/>
        <v>0</v>
      </c>
      <c r="AB79" s="2">
        <f t="shared" si="39"/>
        <v>0</v>
      </c>
      <c r="AC79" s="3">
        <f t="shared" si="40"/>
        <v>872</v>
      </c>
      <c r="AD79" s="3">
        <f t="shared" si="41"/>
        <v>872</v>
      </c>
    </row>
    <row r="80" spans="1:30" x14ac:dyDescent="0.35">
      <c r="A80" s="1" t="s">
        <v>20</v>
      </c>
      <c r="B80" s="1" t="s">
        <v>26</v>
      </c>
      <c r="C80" s="1" t="s">
        <v>125</v>
      </c>
      <c r="D80" s="2">
        <v>0</v>
      </c>
      <c r="E80" s="3">
        <v>252664</v>
      </c>
      <c r="F80" s="4">
        <f t="shared" si="28"/>
        <v>0</v>
      </c>
      <c r="G80" s="2">
        <v>0</v>
      </c>
      <c r="H80" s="3">
        <v>3310</v>
      </c>
      <c r="I80" s="2">
        <v>0</v>
      </c>
      <c r="J80" s="4">
        <f t="shared" si="29"/>
        <v>0</v>
      </c>
      <c r="K80" s="2">
        <f t="shared" si="30"/>
        <v>0</v>
      </c>
      <c r="L80" s="3">
        <f t="shared" si="31"/>
        <v>255974</v>
      </c>
      <c r="M80" s="4">
        <f t="shared" si="32"/>
        <v>0</v>
      </c>
      <c r="N80" s="2">
        <v>0</v>
      </c>
      <c r="O80" s="2">
        <v>-59197</v>
      </c>
      <c r="P80" s="4">
        <f t="shared" si="33"/>
        <v>0</v>
      </c>
      <c r="Q80" s="2">
        <v>0</v>
      </c>
      <c r="R80" s="2">
        <v>-113459</v>
      </c>
      <c r="S80" s="4">
        <f t="shared" si="34"/>
        <v>0</v>
      </c>
      <c r="T80" s="2">
        <v>0</v>
      </c>
      <c r="U80" s="2">
        <v>0</v>
      </c>
      <c r="V80" s="4">
        <f t="shared" si="35"/>
        <v>0</v>
      </c>
      <c r="W80" s="2">
        <v>0</v>
      </c>
      <c r="X80" s="2">
        <v>0</v>
      </c>
      <c r="Y80" s="2">
        <f t="shared" si="36"/>
        <v>0</v>
      </c>
      <c r="Z80" s="2">
        <f t="shared" si="37"/>
        <v>-172656</v>
      </c>
      <c r="AA80" s="4">
        <f t="shared" si="38"/>
        <v>0</v>
      </c>
      <c r="AB80" s="2">
        <f t="shared" si="39"/>
        <v>0</v>
      </c>
      <c r="AC80" s="3">
        <f t="shared" si="40"/>
        <v>83318</v>
      </c>
      <c r="AD80" s="3">
        <f t="shared" si="41"/>
        <v>83318</v>
      </c>
    </row>
    <row r="81" spans="1:30" x14ac:dyDescent="0.35">
      <c r="A81" s="1" t="s">
        <v>20</v>
      </c>
      <c r="B81" s="1" t="s">
        <v>26</v>
      </c>
      <c r="C81" s="1" t="s">
        <v>126</v>
      </c>
      <c r="D81" s="2">
        <v>0</v>
      </c>
      <c r="E81" s="3">
        <v>7800</v>
      </c>
      <c r="F81" s="4">
        <f t="shared" si="28"/>
        <v>0</v>
      </c>
      <c r="G81" s="2">
        <v>0</v>
      </c>
      <c r="H81" s="2">
        <v>0</v>
      </c>
      <c r="I81" s="2">
        <v>0</v>
      </c>
      <c r="J81" s="4">
        <f t="shared" si="29"/>
        <v>0</v>
      </c>
      <c r="K81" s="2">
        <f t="shared" si="30"/>
        <v>0</v>
      </c>
      <c r="L81" s="3">
        <f t="shared" si="31"/>
        <v>7800</v>
      </c>
      <c r="M81" s="4">
        <f t="shared" si="32"/>
        <v>0</v>
      </c>
      <c r="N81" s="2">
        <v>0</v>
      </c>
      <c r="O81" s="2">
        <v>0</v>
      </c>
      <c r="P81" s="4">
        <f t="shared" si="33"/>
        <v>0</v>
      </c>
      <c r="Q81" s="2">
        <v>0</v>
      </c>
      <c r="R81" s="2">
        <v>-7910</v>
      </c>
      <c r="S81" s="4">
        <f t="shared" si="34"/>
        <v>0</v>
      </c>
      <c r="T81" s="2">
        <v>0</v>
      </c>
      <c r="U81" s="2">
        <v>0</v>
      </c>
      <c r="V81" s="4">
        <f t="shared" si="35"/>
        <v>0</v>
      </c>
      <c r="W81" s="2">
        <v>0</v>
      </c>
      <c r="X81" s="2">
        <v>0</v>
      </c>
      <c r="Y81" s="2">
        <f t="shared" si="36"/>
        <v>0</v>
      </c>
      <c r="Z81" s="2">
        <f t="shared" si="37"/>
        <v>-7910</v>
      </c>
      <c r="AA81" s="4">
        <f t="shared" si="38"/>
        <v>0</v>
      </c>
      <c r="AB81" s="2">
        <f t="shared" si="39"/>
        <v>0</v>
      </c>
      <c r="AC81" s="2">
        <f t="shared" si="40"/>
        <v>-110</v>
      </c>
      <c r="AD81" s="2">
        <f t="shared" si="41"/>
        <v>-110</v>
      </c>
    </row>
    <row r="82" spans="1:30" x14ac:dyDescent="0.35">
      <c r="A82" s="1" t="s">
        <v>20</v>
      </c>
      <c r="B82" s="1" t="s">
        <v>26</v>
      </c>
      <c r="C82" s="1" t="s">
        <v>127</v>
      </c>
      <c r="D82" s="2">
        <v>0</v>
      </c>
      <c r="E82" s="3">
        <v>20756</v>
      </c>
      <c r="F82" s="4">
        <f t="shared" si="28"/>
        <v>0</v>
      </c>
      <c r="G82" s="2">
        <v>0</v>
      </c>
      <c r="H82" s="2">
        <v>0</v>
      </c>
      <c r="I82" s="2">
        <v>0</v>
      </c>
      <c r="J82" s="4">
        <f t="shared" si="29"/>
        <v>0</v>
      </c>
      <c r="K82" s="2">
        <f t="shared" si="30"/>
        <v>0</v>
      </c>
      <c r="L82" s="3">
        <f t="shared" si="31"/>
        <v>20756</v>
      </c>
      <c r="M82" s="4">
        <f t="shared" si="32"/>
        <v>0</v>
      </c>
      <c r="N82" s="2">
        <v>0</v>
      </c>
      <c r="O82" s="2">
        <v>0</v>
      </c>
      <c r="P82" s="4">
        <f t="shared" si="33"/>
        <v>0</v>
      </c>
      <c r="Q82" s="2">
        <v>0</v>
      </c>
      <c r="R82" s="2">
        <v>0</v>
      </c>
      <c r="S82" s="4">
        <f t="shared" si="34"/>
        <v>0</v>
      </c>
      <c r="T82" s="2">
        <v>0</v>
      </c>
      <c r="U82" s="2">
        <v>0</v>
      </c>
      <c r="V82" s="4">
        <f t="shared" si="35"/>
        <v>0</v>
      </c>
      <c r="W82" s="2">
        <v>0</v>
      </c>
      <c r="X82" s="2">
        <v>0</v>
      </c>
      <c r="Y82" s="2">
        <f t="shared" si="36"/>
        <v>0</v>
      </c>
      <c r="Z82" s="2">
        <f t="shared" si="37"/>
        <v>0</v>
      </c>
      <c r="AA82" s="4">
        <f t="shared" si="38"/>
        <v>0</v>
      </c>
      <c r="AB82" s="2">
        <f t="shared" si="39"/>
        <v>0</v>
      </c>
      <c r="AC82" s="3">
        <f t="shared" si="40"/>
        <v>20756</v>
      </c>
      <c r="AD82" s="3">
        <f t="shared" si="41"/>
        <v>20756</v>
      </c>
    </row>
    <row r="83" spans="1:30" x14ac:dyDescent="0.35">
      <c r="A83" s="1" t="s">
        <v>20</v>
      </c>
      <c r="B83" s="1" t="s">
        <v>26</v>
      </c>
      <c r="C83" s="1" t="s">
        <v>128</v>
      </c>
      <c r="D83" s="2">
        <v>0</v>
      </c>
      <c r="E83" s="3">
        <v>450240</v>
      </c>
      <c r="F83" s="4">
        <f t="shared" si="28"/>
        <v>0</v>
      </c>
      <c r="G83" s="2">
        <v>0</v>
      </c>
      <c r="H83" s="2">
        <v>0</v>
      </c>
      <c r="I83" s="2">
        <v>0</v>
      </c>
      <c r="J83" s="4">
        <f t="shared" si="29"/>
        <v>0</v>
      </c>
      <c r="K83" s="2">
        <f t="shared" si="30"/>
        <v>0</v>
      </c>
      <c r="L83" s="3">
        <f t="shared" si="31"/>
        <v>450240</v>
      </c>
      <c r="M83" s="4">
        <f t="shared" si="32"/>
        <v>0</v>
      </c>
      <c r="N83" s="2">
        <v>0</v>
      </c>
      <c r="O83" s="2">
        <v>0</v>
      </c>
      <c r="P83" s="4">
        <f t="shared" si="33"/>
        <v>0</v>
      </c>
      <c r="Q83" s="2">
        <v>0</v>
      </c>
      <c r="R83" s="2">
        <v>0</v>
      </c>
      <c r="S83" s="4">
        <f t="shared" si="34"/>
        <v>0</v>
      </c>
      <c r="T83" s="2">
        <v>0</v>
      </c>
      <c r="U83" s="2">
        <v>0</v>
      </c>
      <c r="V83" s="4">
        <f t="shared" si="35"/>
        <v>0</v>
      </c>
      <c r="W83" s="2">
        <v>0</v>
      </c>
      <c r="X83" s="2">
        <v>0</v>
      </c>
      <c r="Y83" s="2">
        <f t="shared" si="36"/>
        <v>0</v>
      </c>
      <c r="Z83" s="2">
        <f t="shared" si="37"/>
        <v>0</v>
      </c>
      <c r="AA83" s="4">
        <f t="shared" si="38"/>
        <v>0</v>
      </c>
      <c r="AB83" s="2">
        <f t="shared" si="39"/>
        <v>0</v>
      </c>
      <c r="AC83" s="3">
        <f t="shared" si="40"/>
        <v>450240</v>
      </c>
      <c r="AD83" s="3">
        <f t="shared" si="41"/>
        <v>450240</v>
      </c>
    </row>
    <row r="84" spans="1:30" x14ac:dyDescent="0.35">
      <c r="A84" s="1" t="s">
        <v>20</v>
      </c>
      <c r="B84" s="1" t="s">
        <v>26</v>
      </c>
      <c r="C84" s="1" t="s">
        <v>129</v>
      </c>
      <c r="D84" s="2">
        <v>0</v>
      </c>
      <c r="E84" s="2">
        <v>0</v>
      </c>
      <c r="F84" s="4">
        <f t="shared" si="28"/>
        <v>0</v>
      </c>
      <c r="G84" s="2">
        <v>0</v>
      </c>
      <c r="H84" s="2">
        <v>0</v>
      </c>
      <c r="I84" s="2">
        <v>0</v>
      </c>
      <c r="J84" s="4">
        <f t="shared" si="29"/>
        <v>0</v>
      </c>
      <c r="K84" s="2">
        <f t="shared" si="30"/>
        <v>0</v>
      </c>
      <c r="L84" s="2">
        <f t="shared" si="31"/>
        <v>0</v>
      </c>
      <c r="M84" s="4">
        <f t="shared" si="32"/>
        <v>0</v>
      </c>
      <c r="N84" s="2">
        <v>0</v>
      </c>
      <c r="O84" s="2">
        <v>-228333</v>
      </c>
      <c r="P84" s="4">
        <f t="shared" si="33"/>
        <v>0</v>
      </c>
      <c r="Q84" s="2">
        <v>0</v>
      </c>
      <c r="R84" s="2">
        <v>-1856</v>
      </c>
      <c r="S84" s="4">
        <f t="shared" si="34"/>
        <v>0</v>
      </c>
      <c r="T84" s="2">
        <v>0</v>
      </c>
      <c r="U84" s="2">
        <v>0</v>
      </c>
      <c r="V84" s="4">
        <f t="shared" si="35"/>
        <v>0</v>
      </c>
      <c r="W84" s="2">
        <v>0</v>
      </c>
      <c r="X84" s="2">
        <v>0</v>
      </c>
      <c r="Y84" s="2">
        <f t="shared" si="36"/>
        <v>0</v>
      </c>
      <c r="Z84" s="2">
        <f t="shared" si="37"/>
        <v>-230189</v>
      </c>
      <c r="AA84" s="4">
        <f t="shared" si="38"/>
        <v>0</v>
      </c>
      <c r="AB84" s="2">
        <f t="shared" si="39"/>
        <v>0</v>
      </c>
      <c r="AC84" s="2">
        <f t="shared" si="40"/>
        <v>-230189</v>
      </c>
      <c r="AD84" s="2">
        <f t="shared" si="41"/>
        <v>-230189</v>
      </c>
    </row>
    <row r="85" spans="1:30" x14ac:dyDescent="0.35">
      <c r="A85" s="1" t="s">
        <v>20</v>
      </c>
      <c r="B85" s="1" t="s">
        <v>26</v>
      </c>
      <c r="C85" s="1" t="s">
        <v>130</v>
      </c>
      <c r="D85" s="2">
        <v>0</v>
      </c>
      <c r="E85" s="2">
        <v>0</v>
      </c>
      <c r="F85" s="4">
        <f t="shared" si="28"/>
        <v>0</v>
      </c>
      <c r="G85" s="2">
        <v>0</v>
      </c>
      <c r="H85" s="2">
        <v>0</v>
      </c>
      <c r="I85" s="2">
        <v>0</v>
      </c>
      <c r="J85" s="4">
        <f t="shared" si="29"/>
        <v>0</v>
      </c>
      <c r="K85" s="2">
        <f t="shared" si="30"/>
        <v>0</v>
      </c>
      <c r="L85" s="2">
        <f t="shared" si="31"/>
        <v>0</v>
      </c>
      <c r="M85" s="4">
        <f t="shared" si="32"/>
        <v>0</v>
      </c>
      <c r="N85" s="2">
        <v>0</v>
      </c>
      <c r="O85" s="2">
        <v>0</v>
      </c>
      <c r="P85" s="4">
        <f t="shared" si="33"/>
        <v>0</v>
      </c>
      <c r="Q85" s="2">
        <v>0</v>
      </c>
      <c r="R85" s="2">
        <v>-43408</v>
      </c>
      <c r="S85" s="4">
        <f t="shared" si="34"/>
        <v>0</v>
      </c>
      <c r="T85" s="2">
        <v>0</v>
      </c>
      <c r="U85" s="2">
        <v>0</v>
      </c>
      <c r="V85" s="4">
        <f t="shared" si="35"/>
        <v>0</v>
      </c>
      <c r="W85" s="2">
        <v>0</v>
      </c>
      <c r="X85" s="2">
        <v>0</v>
      </c>
      <c r="Y85" s="2">
        <f t="shared" si="36"/>
        <v>0</v>
      </c>
      <c r="Z85" s="2">
        <f t="shared" si="37"/>
        <v>-43408</v>
      </c>
      <c r="AA85" s="4">
        <f t="shared" si="38"/>
        <v>0</v>
      </c>
      <c r="AB85" s="2">
        <f t="shared" si="39"/>
        <v>0</v>
      </c>
      <c r="AC85" s="2">
        <f t="shared" si="40"/>
        <v>-43408</v>
      </c>
      <c r="AD85" s="2">
        <f t="shared" si="41"/>
        <v>-43408</v>
      </c>
    </row>
    <row r="86" spans="1:30" x14ac:dyDescent="0.35">
      <c r="A86" s="1" t="s">
        <v>20</v>
      </c>
      <c r="B86" s="1" t="s">
        <v>26</v>
      </c>
      <c r="C86" s="1" t="s">
        <v>131</v>
      </c>
      <c r="D86" s="2">
        <v>0</v>
      </c>
      <c r="E86" s="2">
        <v>0</v>
      </c>
      <c r="F86" s="4">
        <f t="shared" si="28"/>
        <v>0</v>
      </c>
      <c r="G86" s="2">
        <v>0</v>
      </c>
      <c r="H86" s="3">
        <v>44064</v>
      </c>
      <c r="I86" s="2">
        <v>0</v>
      </c>
      <c r="J86" s="4">
        <f t="shared" si="29"/>
        <v>0</v>
      </c>
      <c r="K86" s="2">
        <f t="shared" si="30"/>
        <v>0</v>
      </c>
      <c r="L86" s="3">
        <f t="shared" si="31"/>
        <v>44064</v>
      </c>
      <c r="M86" s="4">
        <f t="shared" si="32"/>
        <v>0</v>
      </c>
      <c r="N86" s="2">
        <v>0</v>
      </c>
      <c r="O86" s="2">
        <v>0</v>
      </c>
      <c r="P86" s="4">
        <f t="shared" si="33"/>
        <v>0</v>
      </c>
      <c r="Q86" s="2">
        <v>0</v>
      </c>
      <c r="R86" s="2">
        <v>-22320</v>
      </c>
      <c r="S86" s="4">
        <f t="shared" si="34"/>
        <v>0</v>
      </c>
      <c r="T86" s="2">
        <v>0</v>
      </c>
      <c r="U86" s="2">
        <v>0</v>
      </c>
      <c r="V86" s="4">
        <f t="shared" si="35"/>
        <v>0</v>
      </c>
      <c r="W86" s="2">
        <v>0</v>
      </c>
      <c r="X86" s="2">
        <v>0</v>
      </c>
      <c r="Y86" s="2">
        <f t="shared" si="36"/>
        <v>0</v>
      </c>
      <c r="Z86" s="2">
        <f t="shared" si="37"/>
        <v>-22320</v>
      </c>
      <c r="AA86" s="4">
        <f t="shared" si="38"/>
        <v>0</v>
      </c>
      <c r="AB86" s="2">
        <f t="shared" si="39"/>
        <v>0</v>
      </c>
      <c r="AC86" s="3">
        <f t="shared" si="40"/>
        <v>21744</v>
      </c>
      <c r="AD86" s="3">
        <f t="shared" si="41"/>
        <v>21744</v>
      </c>
    </row>
    <row r="87" spans="1:30" x14ac:dyDescent="0.35">
      <c r="A87" s="1" t="s">
        <v>21</v>
      </c>
      <c r="B87" s="1" t="s">
        <v>21</v>
      </c>
      <c r="C87" s="1" t="s">
        <v>132</v>
      </c>
      <c r="D87" s="2">
        <v>0</v>
      </c>
      <c r="E87" s="3">
        <v>50840</v>
      </c>
      <c r="F87" s="4">
        <f t="shared" si="28"/>
        <v>0</v>
      </c>
      <c r="G87" s="2">
        <v>0</v>
      </c>
      <c r="H87" s="2">
        <v>0</v>
      </c>
      <c r="I87" s="2">
        <v>0</v>
      </c>
      <c r="J87" s="4">
        <f t="shared" si="29"/>
        <v>0</v>
      </c>
      <c r="K87" s="2">
        <f t="shared" si="30"/>
        <v>0</v>
      </c>
      <c r="L87" s="3">
        <f t="shared" si="31"/>
        <v>50840</v>
      </c>
      <c r="M87" s="4">
        <f t="shared" si="32"/>
        <v>0</v>
      </c>
      <c r="N87" s="2">
        <v>0</v>
      </c>
      <c r="O87" s="2">
        <v>0</v>
      </c>
      <c r="P87" s="4">
        <f t="shared" si="33"/>
        <v>0</v>
      </c>
      <c r="Q87" s="2">
        <v>0</v>
      </c>
      <c r="R87" s="2">
        <v>-95962</v>
      </c>
      <c r="S87" s="4">
        <f t="shared" si="34"/>
        <v>0</v>
      </c>
      <c r="T87" s="2">
        <v>0</v>
      </c>
      <c r="U87" s="2">
        <v>0</v>
      </c>
      <c r="V87" s="4">
        <f t="shared" si="35"/>
        <v>0</v>
      </c>
      <c r="W87" s="2">
        <v>0</v>
      </c>
      <c r="X87" s="2">
        <v>0</v>
      </c>
      <c r="Y87" s="2">
        <f t="shared" si="36"/>
        <v>0</v>
      </c>
      <c r="Z87" s="2">
        <f t="shared" si="37"/>
        <v>-95962</v>
      </c>
      <c r="AA87" s="4">
        <f t="shared" si="38"/>
        <v>0</v>
      </c>
      <c r="AB87" s="2">
        <f t="shared" si="39"/>
        <v>0</v>
      </c>
      <c r="AC87" s="2">
        <f t="shared" si="40"/>
        <v>-45122</v>
      </c>
      <c r="AD87" s="2">
        <f t="shared" si="41"/>
        <v>-45122</v>
      </c>
    </row>
    <row r="88" spans="1:30" x14ac:dyDescent="0.35">
      <c r="A88" s="1" t="s">
        <v>21</v>
      </c>
      <c r="B88" s="1" t="s">
        <v>26</v>
      </c>
      <c r="C88" s="1" t="s">
        <v>133</v>
      </c>
      <c r="D88" s="2">
        <v>0</v>
      </c>
      <c r="E88" s="2">
        <v>0</v>
      </c>
      <c r="F88" s="4">
        <f t="shared" si="28"/>
        <v>0</v>
      </c>
      <c r="G88" s="2">
        <v>0</v>
      </c>
      <c r="H88" s="2">
        <v>0</v>
      </c>
      <c r="I88" s="2">
        <v>0</v>
      </c>
      <c r="J88" s="4">
        <f t="shared" si="29"/>
        <v>0</v>
      </c>
      <c r="K88" s="2">
        <f t="shared" si="30"/>
        <v>0</v>
      </c>
      <c r="L88" s="2">
        <f t="shared" si="31"/>
        <v>0</v>
      </c>
      <c r="M88" s="4">
        <f t="shared" si="32"/>
        <v>0</v>
      </c>
      <c r="N88" s="2">
        <v>0</v>
      </c>
      <c r="O88" s="2">
        <v>-697297</v>
      </c>
      <c r="P88" s="4">
        <f t="shared" si="33"/>
        <v>0</v>
      </c>
      <c r="Q88" s="2">
        <v>0</v>
      </c>
      <c r="R88" s="2">
        <v>-12000</v>
      </c>
      <c r="S88" s="4">
        <f t="shared" si="34"/>
        <v>0</v>
      </c>
      <c r="T88" s="2">
        <v>0</v>
      </c>
      <c r="U88" s="2">
        <v>0</v>
      </c>
      <c r="V88" s="4">
        <f t="shared" si="35"/>
        <v>0</v>
      </c>
      <c r="W88" s="2">
        <v>0</v>
      </c>
      <c r="X88" s="2">
        <v>0</v>
      </c>
      <c r="Y88" s="2">
        <f t="shared" si="36"/>
        <v>0</v>
      </c>
      <c r="Z88" s="2">
        <f t="shared" si="37"/>
        <v>-709297</v>
      </c>
      <c r="AA88" s="4">
        <f t="shared" si="38"/>
        <v>0</v>
      </c>
      <c r="AB88" s="2">
        <f t="shared" si="39"/>
        <v>0</v>
      </c>
      <c r="AC88" s="2">
        <f t="shared" si="40"/>
        <v>-709297</v>
      </c>
      <c r="AD88" s="2">
        <f t="shared" si="41"/>
        <v>-709297</v>
      </c>
    </row>
    <row r="89" spans="1:30" x14ac:dyDescent="0.35">
      <c r="A89" s="1" t="s">
        <v>21</v>
      </c>
      <c r="B89" s="1" t="s">
        <v>26</v>
      </c>
      <c r="C89" s="1" t="s">
        <v>134</v>
      </c>
      <c r="D89" s="2">
        <v>0</v>
      </c>
      <c r="E89" s="3">
        <v>9768</v>
      </c>
      <c r="F89" s="4">
        <f t="shared" si="28"/>
        <v>0</v>
      </c>
      <c r="G89" s="2">
        <v>0</v>
      </c>
      <c r="H89" s="2">
        <v>0</v>
      </c>
      <c r="I89" s="2">
        <v>0</v>
      </c>
      <c r="J89" s="4">
        <f t="shared" si="29"/>
        <v>0</v>
      </c>
      <c r="K89" s="2">
        <f t="shared" si="30"/>
        <v>0</v>
      </c>
      <c r="L89" s="3">
        <f t="shared" si="31"/>
        <v>9768</v>
      </c>
      <c r="M89" s="4">
        <f t="shared" si="32"/>
        <v>0</v>
      </c>
      <c r="N89" s="2">
        <v>0</v>
      </c>
      <c r="O89" s="2">
        <v>0</v>
      </c>
      <c r="P89" s="4">
        <f t="shared" si="33"/>
        <v>0</v>
      </c>
      <c r="Q89" s="2">
        <v>0</v>
      </c>
      <c r="R89" s="2">
        <v>-6490</v>
      </c>
      <c r="S89" s="4">
        <f t="shared" si="34"/>
        <v>0</v>
      </c>
      <c r="T89" s="2">
        <v>0</v>
      </c>
      <c r="U89" s="2">
        <v>0</v>
      </c>
      <c r="V89" s="4">
        <f t="shared" si="35"/>
        <v>0</v>
      </c>
      <c r="W89" s="2">
        <v>0</v>
      </c>
      <c r="X89" s="2">
        <v>0</v>
      </c>
      <c r="Y89" s="2">
        <f t="shared" si="36"/>
        <v>0</v>
      </c>
      <c r="Z89" s="2">
        <f t="shared" si="37"/>
        <v>-6490</v>
      </c>
      <c r="AA89" s="4">
        <f t="shared" si="38"/>
        <v>0</v>
      </c>
      <c r="AB89" s="2">
        <f t="shared" si="39"/>
        <v>0</v>
      </c>
      <c r="AC89" s="3">
        <f t="shared" si="40"/>
        <v>3278</v>
      </c>
      <c r="AD89" s="3">
        <f t="shared" si="41"/>
        <v>3278</v>
      </c>
    </row>
    <row r="90" spans="1:30" x14ac:dyDescent="0.35">
      <c r="A90" s="1" t="s">
        <v>21</v>
      </c>
      <c r="B90" s="1" t="s">
        <v>26</v>
      </c>
      <c r="C90" s="1" t="s">
        <v>135</v>
      </c>
      <c r="D90" s="2">
        <v>0</v>
      </c>
      <c r="E90" s="2">
        <v>0</v>
      </c>
      <c r="F90" s="4">
        <f t="shared" si="28"/>
        <v>0</v>
      </c>
      <c r="G90" s="2">
        <v>0</v>
      </c>
      <c r="H90" s="2">
        <v>0</v>
      </c>
      <c r="I90" s="2">
        <v>0</v>
      </c>
      <c r="J90" s="4">
        <f t="shared" si="29"/>
        <v>0</v>
      </c>
      <c r="K90" s="2">
        <f t="shared" si="30"/>
        <v>0</v>
      </c>
      <c r="L90" s="2">
        <f t="shared" si="31"/>
        <v>0</v>
      </c>
      <c r="M90" s="4">
        <f t="shared" si="32"/>
        <v>0</v>
      </c>
      <c r="N90" s="2">
        <v>0</v>
      </c>
      <c r="O90" s="2">
        <v>0</v>
      </c>
      <c r="P90" s="4">
        <f t="shared" si="33"/>
        <v>0</v>
      </c>
      <c r="Q90" s="2">
        <v>0</v>
      </c>
      <c r="R90" s="2">
        <v>-72821</v>
      </c>
      <c r="S90" s="4">
        <f t="shared" si="34"/>
        <v>0</v>
      </c>
      <c r="T90" s="2">
        <v>0</v>
      </c>
      <c r="U90" s="2">
        <v>0</v>
      </c>
      <c r="V90" s="4">
        <f t="shared" si="35"/>
        <v>0</v>
      </c>
      <c r="W90" s="2">
        <v>0</v>
      </c>
      <c r="X90" s="2">
        <v>0</v>
      </c>
      <c r="Y90" s="2">
        <f t="shared" si="36"/>
        <v>0</v>
      </c>
      <c r="Z90" s="2">
        <f t="shared" si="37"/>
        <v>-72821</v>
      </c>
      <c r="AA90" s="4">
        <f t="shared" si="38"/>
        <v>0</v>
      </c>
      <c r="AB90" s="2">
        <f t="shared" si="39"/>
        <v>0</v>
      </c>
      <c r="AC90" s="2">
        <f t="shared" si="40"/>
        <v>-72821</v>
      </c>
      <c r="AD90" s="2">
        <f t="shared" si="41"/>
        <v>-72821</v>
      </c>
    </row>
    <row r="91" spans="1:30" x14ac:dyDescent="0.35">
      <c r="A91" s="1" t="s">
        <v>21</v>
      </c>
      <c r="B91" s="1" t="s">
        <v>26</v>
      </c>
      <c r="C91" s="1" t="s">
        <v>136</v>
      </c>
      <c r="D91" s="2">
        <v>0</v>
      </c>
      <c r="E91" s="2">
        <v>0</v>
      </c>
      <c r="F91" s="4">
        <f t="shared" si="28"/>
        <v>0</v>
      </c>
      <c r="G91" s="2">
        <v>0</v>
      </c>
      <c r="H91" s="2">
        <v>0</v>
      </c>
      <c r="I91" s="2">
        <v>0</v>
      </c>
      <c r="J91" s="4">
        <f t="shared" si="29"/>
        <v>0</v>
      </c>
      <c r="K91" s="2">
        <f t="shared" si="30"/>
        <v>0</v>
      </c>
      <c r="L91" s="2">
        <f t="shared" si="31"/>
        <v>0</v>
      </c>
      <c r="M91" s="4">
        <f t="shared" si="32"/>
        <v>0</v>
      </c>
      <c r="N91" s="2">
        <v>0</v>
      </c>
      <c r="O91" s="2">
        <v>0</v>
      </c>
      <c r="P91" s="4">
        <f t="shared" si="33"/>
        <v>0</v>
      </c>
      <c r="Q91" s="2">
        <v>0</v>
      </c>
      <c r="R91" s="2">
        <v>-11520</v>
      </c>
      <c r="S91" s="4">
        <f t="shared" si="34"/>
        <v>0</v>
      </c>
      <c r="T91" s="2">
        <v>0</v>
      </c>
      <c r="U91" s="2">
        <v>0</v>
      </c>
      <c r="V91" s="4">
        <f t="shared" si="35"/>
        <v>0</v>
      </c>
      <c r="W91" s="2">
        <v>0</v>
      </c>
      <c r="X91" s="2">
        <v>0</v>
      </c>
      <c r="Y91" s="2">
        <f t="shared" si="36"/>
        <v>0</v>
      </c>
      <c r="Z91" s="2">
        <f t="shared" si="37"/>
        <v>-11520</v>
      </c>
      <c r="AA91" s="4">
        <f t="shared" si="38"/>
        <v>0</v>
      </c>
      <c r="AB91" s="2">
        <f t="shared" si="39"/>
        <v>0</v>
      </c>
      <c r="AC91" s="2">
        <f t="shared" si="40"/>
        <v>-11520</v>
      </c>
      <c r="AD91" s="2">
        <f t="shared" si="41"/>
        <v>-11520</v>
      </c>
    </row>
    <row r="92" spans="1:30" x14ac:dyDescent="0.35">
      <c r="A92" s="1" t="s">
        <v>21</v>
      </c>
      <c r="B92" s="1" t="s">
        <v>26</v>
      </c>
      <c r="C92" s="1" t="s">
        <v>137</v>
      </c>
      <c r="D92" s="2">
        <v>0</v>
      </c>
      <c r="E92" s="3">
        <v>500</v>
      </c>
      <c r="F92" s="4">
        <f t="shared" si="28"/>
        <v>0</v>
      </c>
      <c r="G92" s="2">
        <v>0</v>
      </c>
      <c r="H92" s="2">
        <v>0</v>
      </c>
      <c r="I92" s="2">
        <v>0</v>
      </c>
      <c r="J92" s="4">
        <f t="shared" si="29"/>
        <v>0</v>
      </c>
      <c r="K92" s="2">
        <f t="shared" si="30"/>
        <v>0</v>
      </c>
      <c r="L92" s="3">
        <f t="shared" si="31"/>
        <v>500</v>
      </c>
      <c r="M92" s="4">
        <f t="shared" si="32"/>
        <v>0</v>
      </c>
      <c r="N92" s="2">
        <v>0</v>
      </c>
      <c r="O92" s="2">
        <v>0</v>
      </c>
      <c r="P92" s="4">
        <f t="shared" si="33"/>
        <v>0</v>
      </c>
      <c r="Q92" s="2">
        <v>0</v>
      </c>
      <c r="R92" s="2">
        <v>-31451</v>
      </c>
      <c r="S92" s="4">
        <f t="shared" si="34"/>
        <v>0</v>
      </c>
      <c r="T92" s="2">
        <v>0</v>
      </c>
      <c r="U92" s="2">
        <v>0</v>
      </c>
      <c r="V92" s="4">
        <f t="shared" si="35"/>
        <v>0</v>
      </c>
      <c r="W92" s="2">
        <v>0</v>
      </c>
      <c r="X92" s="2">
        <v>0</v>
      </c>
      <c r="Y92" s="2">
        <f t="shared" si="36"/>
        <v>0</v>
      </c>
      <c r="Z92" s="2">
        <f t="shared" si="37"/>
        <v>-31451</v>
      </c>
      <c r="AA92" s="4">
        <f t="shared" si="38"/>
        <v>0</v>
      </c>
      <c r="AB92" s="2">
        <f t="shared" si="39"/>
        <v>0</v>
      </c>
      <c r="AC92" s="2">
        <f t="shared" si="40"/>
        <v>-30951</v>
      </c>
      <c r="AD92" s="2">
        <f t="shared" si="41"/>
        <v>-30951</v>
      </c>
    </row>
    <row r="93" spans="1:30" x14ac:dyDescent="0.35">
      <c r="A93" s="1" t="s">
        <v>21</v>
      </c>
      <c r="B93" s="1" t="s">
        <v>26</v>
      </c>
      <c r="C93" s="1" t="s">
        <v>138</v>
      </c>
      <c r="D93" s="2">
        <v>0</v>
      </c>
      <c r="E93" s="2">
        <v>0</v>
      </c>
      <c r="F93" s="4">
        <f t="shared" si="28"/>
        <v>0</v>
      </c>
      <c r="G93" s="2">
        <v>0</v>
      </c>
      <c r="H93" s="2">
        <v>0</v>
      </c>
      <c r="I93" s="2">
        <v>0</v>
      </c>
      <c r="J93" s="4">
        <f t="shared" si="29"/>
        <v>0</v>
      </c>
      <c r="K93" s="2">
        <f t="shared" si="30"/>
        <v>0</v>
      </c>
      <c r="L93" s="2">
        <f t="shared" si="31"/>
        <v>0</v>
      </c>
      <c r="M93" s="4">
        <f t="shared" si="32"/>
        <v>0</v>
      </c>
      <c r="N93" s="2">
        <v>0</v>
      </c>
      <c r="O93" s="2">
        <v>0</v>
      </c>
      <c r="P93" s="4">
        <f t="shared" si="33"/>
        <v>0</v>
      </c>
      <c r="Q93" s="2">
        <v>0</v>
      </c>
      <c r="R93" s="2">
        <v>-2939</v>
      </c>
      <c r="S93" s="4">
        <f t="shared" si="34"/>
        <v>0</v>
      </c>
      <c r="T93" s="2">
        <v>0</v>
      </c>
      <c r="U93" s="2">
        <v>0</v>
      </c>
      <c r="V93" s="4">
        <f t="shared" si="35"/>
        <v>0</v>
      </c>
      <c r="W93" s="2">
        <v>0</v>
      </c>
      <c r="X93" s="2">
        <v>0</v>
      </c>
      <c r="Y93" s="2">
        <f t="shared" si="36"/>
        <v>0</v>
      </c>
      <c r="Z93" s="2">
        <f t="shared" si="37"/>
        <v>-2939</v>
      </c>
      <c r="AA93" s="4">
        <f t="shared" si="38"/>
        <v>0</v>
      </c>
      <c r="AB93" s="2">
        <f t="shared" si="39"/>
        <v>0</v>
      </c>
      <c r="AC93" s="2">
        <f t="shared" si="40"/>
        <v>-2939</v>
      </c>
      <c r="AD93" s="2">
        <f t="shared" si="41"/>
        <v>-2939</v>
      </c>
    </row>
    <row r="94" spans="1:30" x14ac:dyDescent="0.35">
      <c r="A94" s="1" t="s">
        <v>21</v>
      </c>
      <c r="B94" s="1" t="s">
        <v>26</v>
      </c>
      <c r="C94" s="1" t="s">
        <v>139</v>
      </c>
      <c r="D94" s="2">
        <v>0</v>
      </c>
      <c r="E94" s="2">
        <v>0</v>
      </c>
      <c r="F94" s="4">
        <f t="shared" si="28"/>
        <v>0</v>
      </c>
      <c r="G94" s="2">
        <v>0</v>
      </c>
      <c r="H94" s="2">
        <v>0</v>
      </c>
      <c r="I94" s="2">
        <v>0</v>
      </c>
      <c r="J94" s="4">
        <f t="shared" si="29"/>
        <v>0</v>
      </c>
      <c r="K94" s="2">
        <f t="shared" si="30"/>
        <v>0</v>
      </c>
      <c r="L94" s="2">
        <f t="shared" si="31"/>
        <v>0</v>
      </c>
      <c r="M94" s="4">
        <f t="shared" si="32"/>
        <v>0</v>
      </c>
      <c r="N94" s="2">
        <v>0</v>
      </c>
      <c r="O94" s="2">
        <v>0</v>
      </c>
      <c r="P94" s="4">
        <f t="shared" si="33"/>
        <v>0</v>
      </c>
      <c r="Q94" s="2">
        <v>0</v>
      </c>
      <c r="R94" s="2">
        <v>-27892</v>
      </c>
      <c r="S94" s="4">
        <f t="shared" si="34"/>
        <v>0</v>
      </c>
      <c r="T94" s="2">
        <v>0</v>
      </c>
      <c r="U94" s="2">
        <v>-1828</v>
      </c>
      <c r="V94" s="4">
        <f t="shared" si="35"/>
        <v>6.5538505664706728</v>
      </c>
      <c r="W94" s="2">
        <v>0</v>
      </c>
      <c r="X94" s="2">
        <v>0</v>
      </c>
      <c r="Y94" s="2">
        <f t="shared" si="36"/>
        <v>0</v>
      </c>
      <c r="Z94" s="2">
        <f t="shared" si="37"/>
        <v>-29720</v>
      </c>
      <c r="AA94" s="4">
        <f t="shared" si="38"/>
        <v>0</v>
      </c>
      <c r="AB94" s="2">
        <f t="shared" si="39"/>
        <v>0</v>
      </c>
      <c r="AC94" s="2">
        <f t="shared" si="40"/>
        <v>-29720</v>
      </c>
      <c r="AD94" s="2">
        <f t="shared" si="41"/>
        <v>-29720</v>
      </c>
    </row>
    <row r="95" spans="1:30" x14ac:dyDescent="0.35">
      <c r="A95" s="1" t="s">
        <v>21</v>
      </c>
      <c r="B95" s="1" t="s">
        <v>26</v>
      </c>
      <c r="C95" s="1" t="s">
        <v>140</v>
      </c>
      <c r="D95" s="2">
        <v>0</v>
      </c>
      <c r="E95" s="2">
        <v>0</v>
      </c>
      <c r="F95" s="4">
        <f t="shared" si="28"/>
        <v>0</v>
      </c>
      <c r="G95" s="2">
        <v>0</v>
      </c>
      <c r="H95" s="2">
        <v>0</v>
      </c>
      <c r="I95" s="2">
        <v>0</v>
      </c>
      <c r="J95" s="4">
        <f t="shared" si="29"/>
        <v>0</v>
      </c>
      <c r="K95" s="2">
        <f t="shared" si="30"/>
        <v>0</v>
      </c>
      <c r="L95" s="2">
        <f t="shared" si="31"/>
        <v>0</v>
      </c>
      <c r="M95" s="4">
        <f t="shared" si="32"/>
        <v>0</v>
      </c>
      <c r="N95" s="2">
        <v>0</v>
      </c>
      <c r="O95" s="2">
        <v>-46929</v>
      </c>
      <c r="P95" s="4">
        <f t="shared" si="33"/>
        <v>0</v>
      </c>
      <c r="Q95" s="2">
        <v>0</v>
      </c>
      <c r="R95" s="2">
        <v>0</v>
      </c>
      <c r="S95" s="4">
        <f t="shared" si="34"/>
        <v>0</v>
      </c>
      <c r="T95" s="2">
        <v>0</v>
      </c>
      <c r="U95" s="2">
        <v>0</v>
      </c>
      <c r="V95" s="4">
        <f t="shared" si="35"/>
        <v>0</v>
      </c>
      <c r="W95" s="2">
        <v>0</v>
      </c>
      <c r="X95" s="2">
        <v>0</v>
      </c>
      <c r="Y95" s="2">
        <f t="shared" si="36"/>
        <v>0</v>
      </c>
      <c r="Z95" s="2">
        <f t="shared" si="37"/>
        <v>-46929</v>
      </c>
      <c r="AA95" s="4">
        <f t="shared" si="38"/>
        <v>0</v>
      </c>
      <c r="AB95" s="2">
        <f t="shared" si="39"/>
        <v>0</v>
      </c>
      <c r="AC95" s="2">
        <f t="shared" si="40"/>
        <v>-46929</v>
      </c>
      <c r="AD95" s="2">
        <f t="shared" si="41"/>
        <v>-46929</v>
      </c>
    </row>
    <row r="96" spans="1:30" x14ac:dyDescent="0.35">
      <c r="A96" s="1" t="s">
        <v>21</v>
      </c>
      <c r="B96" s="1" t="s">
        <v>26</v>
      </c>
      <c r="C96" s="1" t="s">
        <v>141</v>
      </c>
      <c r="D96" s="2">
        <v>0</v>
      </c>
      <c r="E96" s="3">
        <v>353</v>
      </c>
      <c r="F96" s="4">
        <f t="shared" si="28"/>
        <v>0</v>
      </c>
      <c r="G96" s="2">
        <v>0</v>
      </c>
      <c r="H96" s="2">
        <v>0</v>
      </c>
      <c r="I96" s="2">
        <v>0</v>
      </c>
      <c r="J96" s="4">
        <f t="shared" si="29"/>
        <v>0</v>
      </c>
      <c r="K96" s="2">
        <f t="shared" si="30"/>
        <v>0</v>
      </c>
      <c r="L96" s="3">
        <f t="shared" si="31"/>
        <v>353</v>
      </c>
      <c r="M96" s="4">
        <f t="shared" si="32"/>
        <v>0</v>
      </c>
      <c r="N96" s="2">
        <v>0</v>
      </c>
      <c r="O96" s="2">
        <v>0</v>
      </c>
      <c r="P96" s="4">
        <f t="shared" si="33"/>
        <v>0</v>
      </c>
      <c r="Q96" s="2">
        <v>0</v>
      </c>
      <c r="R96" s="2">
        <v>0</v>
      </c>
      <c r="S96" s="4">
        <f t="shared" si="34"/>
        <v>0</v>
      </c>
      <c r="T96" s="2">
        <v>0</v>
      </c>
      <c r="U96" s="2">
        <v>0</v>
      </c>
      <c r="V96" s="4">
        <f t="shared" si="35"/>
        <v>0</v>
      </c>
      <c r="W96" s="2">
        <v>0</v>
      </c>
      <c r="X96" s="2">
        <v>0</v>
      </c>
      <c r="Y96" s="2">
        <f t="shared" si="36"/>
        <v>0</v>
      </c>
      <c r="Z96" s="2">
        <f t="shared" si="37"/>
        <v>0</v>
      </c>
      <c r="AA96" s="4">
        <f t="shared" si="38"/>
        <v>0</v>
      </c>
      <c r="AB96" s="2">
        <f t="shared" si="39"/>
        <v>0</v>
      </c>
      <c r="AC96" s="3">
        <f t="shared" si="40"/>
        <v>353</v>
      </c>
      <c r="AD96" s="3">
        <f t="shared" si="41"/>
        <v>353</v>
      </c>
    </row>
    <row r="97" spans="1:30" x14ac:dyDescent="0.35">
      <c r="A97" s="1" t="s">
        <v>21</v>
      </c>
      <c r="B97" s="1" t="s">
        <v>26</v>
      </c>
      <c r="C97" s="1" t="s">
        <v>142</v>
      </c>
      <c r="D97" s="2">
        <v>0</v>
      </c>
      <c r="E97" s="2">
        <v>0</v>
      </c>
      <c r="F97" s="4">
        <f t="shared" si="28"/>
        <v>0</v>
      </c>
      <c r="G97" s="2">
        <v>0</v>
      </c>
      <c r="H97" s="3">
        <v>47184</v>
      </c>
      <c r="I97" s="2">
        <v>0</v>
      </c>
      <c r="J97" s="4">
        <f t="shared" si="29"/>
        <v>0</v>
      </c>
      <c r="K97" s="2">
        <f t="shared" si="30"/>
        <v>0</v>
      </c>
      <c r="L97" s="3">
        <f t="shared" si="31"/>
        <v>47184</v>
      </c>
      <c r="M97" s="4">
        <f t="shared" si="32"/>
        <v>0</v>
      </c>
      <c r="N97" s="2">
        <v>0</v>
      </c>
      <c r="O97" s="2">
        <v>-476</v>
      </c>
      <c r="P97" s="4">
        <f t="shared" si="33"/>
        <v>0</v>
      </c>
      <c r="Q97" s="2">
        <v>0</v>
      </c>
      <c r="R97" s="2">
        <v>0</v>
      </c>
      <c r="S97" s="4">
        <f t="shared" si="34"/>
        <v>0</v>
      </c>
      <c r="T97" s="2">
        <v>0</v>
      </c>
      <c r="U97" s="2">
        <v>0</v>
      </c>
      <c r="V97" s="4">
        <f t="shared" si="35"/>
        <v>0</v>
      </c>
      <c r="W97" s="2">
        <v>0</v>
      </c>
      <c r="X97" s="2">
        <v>0</v>
      </c>
      <c r="Y97" s="2">
        <f t="shared" si="36"/>
        <v>0</v>
      </c>
      <c r="Z97" s="2">
        <f t="shared" si="37"/>
        <v>-476</v>
      </c>
      <c r="AA97" s="4">
        <f t="shared" si="38"/>
        <v>0</v>
      </c>
      <c r="AB97" s="2">
        <f t="shared" si="39"/>
        <v>0</v>
      </c>
      <c r="AC97" s="3">
        <f t="shared" si="40"/>
        <v>46708</v>
      </c>
      <c r="AD97" s="3">
        <f t="shared" si="41"/>
        <v>46708</v>
      </c>
    </row>
    <row r="98" spans="1:30" x14ac:dyDescent="0.35">
      <c r="A98" s="1" t="s">
        <v>22</v>
      </c>
      <c r="B98" s="1" t="s">
        <v>143</v>
      </c>
      <c r="C98" s="1" t="s">
        <v>144</v>
      </c>
      <c r="D98" s="2">
        <v>0</v>
      </c>
      <c r="E98" s="2">
        <v>0</v>
      </c>
      <c r="F98" s="4">
        <f t="shared" si="28"/>
        <v>0</v>
      </c>
      <c r="G98" s="2">
        <v>0</v>
      </c>
      <c r="H98" s="3">
        <v>770542</v>
      </c>
      <c r="I98" s="2">
        <v>0</v>
      </c>
      <c r="J98" s="4">
        <f t="shared" si="29"/>
        <v>0</v>
      </c>
      <c r="K98" s="2">
        <f t="shared" si="30"/>
        <v>0</v>
      </c>
      <c r="L98" s="3">
        <f t="shared" si="31"/>
        <v>770542</v>
      </c>
      <c r="M98" s="4">
        <f t="shared" si="32"/>
        <v>0</v>
      </c>
      <c r="N98" s="2">
        <v>0</v>
      </c>
      <c r="O98" s="2">
        <v>0</v>
      </c>
      <c r="P98" s="4">
        <f t="shared" si="33"/>
        <v>0</v>
      </c>
      <c r="Q98" s="2">
        <v>0</v>
      </c>
      <c r="R98" s="2">
        <v>0</v>
      </c>
      <c r="S98" s="4">
        <f t="shared" si="34"/>
        <v>0</v>
      </c>
      <c r="T98" s="2">
        <v>0</v>
      </c>
      <c r="U98" s="2">
        <v>0</v>
      </c>
      <c r="V98" s="4">
        <f t="shared" si="35"/>
        <v>0</v>
      </c>
      <c r="W98" s="2">
        <v>0</v>
      </c>
      <c r="X98" s="2">
        <v>0</v>
      </c>
      <c r="Y98" s="2">
        <f t="shared" si="36"/>
        <v>0</v>
      </c>
      <c r="Z98" s="2">
        <f t="shared" si="37"/>
        <v>0</v>
      </c>
      <c r="AA98" s="4">
        <f t="shared" si="38"/>
        <v>0</v>
      </c>
      <c r="AB98" s="2">
        <f t="shared" si="39"/>
        <v>0</v>
      </c>
      <c r="AC98" s="3">
        <f t="shared" si="40"/>
        <v>770542</v>
      </c>
      <c r="AD98" s="3">
        <f t="shared" si="41"/>
        <v>770542</v>
      </c>
    </row>
    <row r="99" spans="1:30" x14ac:dyDescent="0.35">
      <c r="A99" s="1" t="s">
        <v>22</v>
      </c>
      <c r="B99" s="1" t="s">
        <v>145</v>
      </c>
      <c r="C99" s="1" t="s">
        <v>146</v>
      </c>
      <c r="D99" s="2">
        <v>0</v>
      </c>
      <c r="E99" s="2">
        <v>0</v>
      </c>
      <c r="F99" s="4">
        <f t="shared" si="28"/>
        <v>0</v>
      </c>
      <c r="G99" s="2">
        <v>0</v>
      </c>
      <c r="H99" s="2">
        <v>0</v>
      </c>
      <c r="I99" s="2">
        <v>0</v>
      </c>
      <c r="J99" s="4">
        <f t="shared" si="29"/>
        <v>0</v>
      </c>
      <c r="K99" s="2">
        <f t="shared" si="30"/>
        <v>0</v>
      </c>
      <c r="L99" s="2">
        <f t="shared" si="31"/>
        <v>0</v>
      </c>
      <c r="M99" s="4">
        <f t="shared" si="32"/>
        <v>0</v>
      </c>
      <c r="N99" s="2">
        <v>0</v>
      </c>
      <c r="O99" s="2">
        <v>0</v>
      </c>
      <c r="P99" s="4">
        <f t="shared" si="33"/>
        <v>0</v>
      </c>
      <c r="Q99" s="2">
        <v>0</v>
      </c>
      <c r="R99" s="2">
        <v>0</v>
      </c>
      <c r="S99" s="4">
        <f t="shared" si="34"/>
        <v>0</v>
      </c>
      <c r="T99" s="2">
        <v>0</v>
      </c>
      <c r="U99" s="2">
        <v>-207193</v>
      </c>
      <c r="V99" s="4">
        <f t="shared" si="35"/>
        <v>0</v>
      </c>
      <c r="W99" s="2">
        <v>0</v>
      </c>
      <c r="X99" s="2">
        <v>0</v>
      </c>
      <c r="Y99" s="2">
        <f t="shared" si="36"/>
        <v>0</v>
      </c>
      <c r="Z99" s="2">
        <f t="shared" si="37"/>
        <v>-207193</v>
      </c>
      <c r="AA99" s="4">
        <f t="shared" si="38"/>
        <v>0</v>
      </c>
      <c r="AB99" s="2">
        <f t="shared" si="39"/>
        <v>0</v>
      </c>
      <c r="AC99" s="2">
        <f t="shared" si="40"/>
        <v>-207193</v>
      </c>
      <c r="AD99" s="2">
        <f t="shared" si="41"/>
        <v>-207193</v>
      </c>
    </row>
    <row r="100" spans="1:30" x14ac:dyDescent="0.35">
      <c r="A100" s="1" t="s">
        <v>22</v>
      </c>
      <c r="B100" s="1" t="s">
        <v>26</v>
      </c>
      <c r="C100" s="1" t="s">
        <v>147</v>
      </c>
      <c r="D100" s="2">
        <v>0</v>
      </c>
      <c r="E100" s="2">
        <v>0</v>
      </c>
      <c r="F100" s="4">
        <f t="shared" si="28"/>
        <v>0</v>
      </c>
      <c r="G100" s="2">
        <v>0</v>
      </c>
      <c r="H100" s="2">
        <v>0</v>
      </c>
      <c r="I100" s="2">
        <v>0</v>
      </c>
      <c r="J100" s="4">
        <f t="shared" si="29"/>
        <v>0</v>
      </c>
      <c r="K100" s="2">
        <f t="shared" si="30"/>
        <v>0</v>
      </c>
      <c r="L100" s="2">
        <f t="shared" si="31"/>
        <v>0</v>
      </c>
      <c r="M100" s="4">
        <f t="shared" si="32"/>
        <v>0</v>
      </c>
      <c r="N100" s="2">
        <v>0</v>
      </c>
      <c r="O100" s="2">
        <v>0</v>
      </c>
      <c r="P100" s="4">
        <f t="shared" si="33"/>
        <v>0</v>
      </c>
      <c r="Q100" s="2">
        <v>0</v>
      </c>
      <c r="R100" s="2">
        <v>-10</v>
      </c>
      <c r="S100" s="4">
        <f t="shared" si="34"/>
        <v>0</v>
      </c>
      <c r="T100" s="2">
        <v>0</v>
      </c>
      <c r="U100" s="2">
        <v>0</v>
      </c>
      <c r="V100" s="4">
        <f t="shared" si="35"/>
        <v>0</v>
      </c>
      <c r="W100" s="2">
        <v>0</v>
      </c>
      <c r="X100" s="2">
        <v>0</v>
      </c>
      <c r="Y100" s="2">
        <f t="shared" si="36"/>
        <v>0</v>
      </c>
      <c r="Z100" s="2">
        <f t="shared" si="37"/>
        <v>-10</v>
      </c>
      <c r="AA100" s="4">
        <f t="shared" si="38"/>
        <v>0</v>
      </c>
      <c r="AB100" s="2">
        <f t="shared" si="39"/>
        <v>0</v>
      </c>
      <c r="AC100" s="2">
        <f t="shared" si="40"/>
        <v>-10</v>
      </c>
      <c r="AD100" s="2">
        <f t="shared" si="41"/>
        <v>-10</v>
      </c>
    </row>
    <row r="101" spans="1:30" x14ac:dyDescent="0.35">
      <c r="A101" s="7" t="s">
        <v>23</v>
      </c>
      <c r="B101" s="7" t="s">
        <v>26</v>
      </c>
      <c r="C101" s="7" t="s">
        <v>26</v>
      </c>
      <c r="D101" s="8">
        <f>SUM(D6:D100)</f>
        <v>0</v>
      </c>
      <c r="E101" s="9">
        <f>SUM(E6:E100)</f>
        <v>4416744</v>
      </c>
      <c r="F101" s="10">
        <f t="shared" si="28"/>
        <v>0</v>
      </c>
      <c r="G101" s="8">
        <f>SUM(G6:G100)</f>
        <v>0</v>
      </c>
      <c r="H101" s="9">
        <f>SUM(H6:H100)</f>
        <v>3567670</v>
      </c>
      <c r="I101" s="8">
        <f>SUM(J6:J100)</f>
        <v>0</v>
      </c>
      <c r="J101" s="10">
        <f t="shared" si="29"/>
        <v>0</v>
      </c>
      <c r="K101" s="8">
        <f>SUM(K6:K100)</f>
        <v>0</v>
      </c>
      <c r="L101" s="9">
        <f>SUM(L6:L100)</f>
        <v>7984414</v>
      </c>
      <c r="M101" s="10">
        <f t="shared" si="32"/>
        <v>0</v>
      </c>
      <c r="N101" s="8">
        <f>SUM(N6:N100)</f>
        <v>0</v>
      </c>
      <c r="O101" s="8">
        <f>SUM(O6:O100)</f>
        <v>-3407210</v>
      </c>
      <c r="P101" s="10">
        <f t="shared" si="33"/>
        <v>0</v>
      </c>
      <c r="Q101" s="8">
        <f>SUM(Q6:Q100)</f>
        <v>0</v>
      </c>
      <c r="R101" s="8">
        <f>SUM(R6:R100)</f>
        <v>-4396590</v>
      </c>
      <c r="S101" s="10">
        <f t="shared" si="34"/>
        <v>0</v>
      </c>
      <c r="T101" s="8">
        <f>SUM(T6:T100)</f>
        <v>0</v>
      </c>
      <c r="U101" s="8">
        <f>SUM(U6:U100)</f>
        <v>-226804</v>
      </c>
      <c r="V101" s="10">
        <f t="shared" si="35"/>
        <v>5.158634305222912</v>
      </c>
      <c r="W101" s="8">
        <f>SUM(W6:W100)</f>
        <v>0</v>
      </c>
      <c r="X101" s="8">
        <v>0</v>
      </c>
      <c r="Y101" s="8">
        <f>SUM(Y6:Y100)</f>
        <v>0</v>
      </c>
      <c r="Z101" s="8">
        <f>SUM(Z6:Z100)</f>
        <v>-8030604</v>
      </c>
      <c r="AA101" s="10">
        <f t="shared" si="38"/>
        <v>0</v>
      </c>
      <c r="AB101" s="8">
        <f>SUM(AB6:AB100)</f>
        <v>0</v>
      </c>
      <c r="AC101" s="8">
        <f>SUM(AC6:AC100)</f>
        <v>-46190</v>
      </c>
      <c r="AD101" s="8">
        <f>SUM(AD6:AD100)</f>
        <v>-46190</v>
      </c>
    </row>
  </sheetData>
  <mergeCells count="12">
    <mergeCell ref="A1:AB2"/>
    <mergeCell ref="D3:M3"/>
    <mergeCell ref="N3:AA3"/>
    <mergeCell ref="AB3:AD3"/>
    <mergeCell ref="D4:F4"/>
    <mergeCell ref="G4:J4"/>
    <mergeCell ref="K4:M4"/>
    <mergeCell ref="N4:P4"/>
    <mergeCell ref="Q4:S4"/>
    <mergeCell ref="T4:V4"/>
    <mergeCell ref="W4:AA4"/>
    <mergeCell ref="AB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אגף</vt:lpstr>
      <vt:lpstr>שלוחה</vt:lpstr>
      <vt:lpstr>ריכוז</vt:lpstr>
      <vt:lpstr>אגף מפורט</vt:lpstr>
      <vt:lpstr>שלוחה מפורט</vt:lpstr>
      <vt:lpstr>אגף מפורט לפי קוד מיון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אורלי ידיד</cp:lastModifiedBy>
  <dcterms:created xsi:type="dcterms:W3CDTF">2026-09-09T09:58:32Z</dcterms:created>
  <dcterms:modified xsi:type="dcterms:W3CDTF">2026-09-09T09:58:32Z</dcterms:modified>
</cp:coreProperties>
</file>